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10" yWindow="30" windowWidth="7425" windowHeight="6345" activeTab="0"/>
  </bookViews>
  <sheets>
    <sheet name="Notes-pg 7" sheetId="1" r:id="rId1"/>
    <sheet name="P&amp;L" sheetId="2" r:id="rId2"/>
    <sheet name="BS " sheetId="3" r:id="rId3"/>
    <sheet name="Cashflow" sheetId="4" r:id="rId4"/>
    <sheet name="Equity" sheetId="5" r:id="rId5"/>
  </sheets>
  <definedNames>
    <definedName name="_xlnm.Print_Area" localSheetId="2">'BS '!$A$1:$E$68</definedName>
    <definedName name="_xlnm.Print_Area" localSheetId="3">'Cashflow'!$A$1:$J$84</definedName>
    <definedName name="_xlnm.Print_Area" localSheetId="4">'Equity'!$B$1:$O$56</definedName>
    <definedName name="_xlnm.Print_Area" localSheetId="0">'Notes-pg 7'!$A$1:$J$354</definedName>
    <definedName name="_xlnm.Print_Area" localSheetId="1">'P&amp;L'!$1:$55</definedName>
    <definedName name="_xlnm.Print_Titles" localSheetId="0">'Notes-pg 7'!$2:$7</definedName>
  </definedNames>
  <calcPr fullCalcOnLoad="1"/>
</workbook>
</file>

<file path=xl/sharedStrings.xml><?xml version="1.0" encoding="utf-8"?>
<sst xmlns="http://schemas.openxmlformats.org/spreadsheetml/2006/main" count="444" uniqueCount="349">
  <si>
    <t>for jewellery trade.</t>
  </si>
  <si>
    <t xml:space="preserve">The Group has experienced a slight increase in revenue as compared to the previous quarter as it was a festive season </t>
  </si>
  <si>
    <t>Murabahah Commercial Paper ("CP")</t>
  </si>
  <si>
    <t>Murabahah Medium Term Notes ("MTN")</t>
  </si>
  <si>
    <r>
      <t>On 5 May 2006, the Company has announced that the Company is proposing to issue, offer for subscription or purchase, or invite to subscribe or purchase Murabahah Commercial Papers ("CPs")/Medium Term Notes ("MTNs") programme of up to RM200.0 million in nominal value.  An application for the approval of the Islamic CP/MTN Progr</t>
    </r>
    <r>
      <rPr>
        <sz val="10"/>
        <rFont val="Arial"/>
        <family val="2"/>
      </rPr>
      <t>a</t>
    </r>
    <r>
      <rPr>
        <sz val="10"/>
        <rFont val="Arial"/>
        <family val="2"/>
      </rPr>
      <t xml:space="preserve">mme has been submitted to SC on the same day. </t>
    </r>
  </si>
  <si>
    <t>Diluted earnings per share (sen)</t>
  </si>
  <si>
    <t>Issuance, Cancellation or Repayments of Debt and Equity Securities</t>
  </si>
  <si>
    <t>Segmental Information</t>
  </si>
  <si>
    <t>Trading</t>
  </si>
  <si>
    <t>Manufacturing</t>
  </si>
  <si>
    <t>Revenue</t>
  </si>
  <si>
    <t>Accounting Policies and Methods of Computation</t>
  </si>
  <si>
    <t>Audit Report</t>
  </si>
  <si>
    <t>Seasonality or Cyclicality of Operations</t>
  </si>
  <si>
    <t>Unusual Items</t>
  </si>
  <si>
    <t>Changes in Estimates</t>
  </si>
  <si>
    <t>Dividend</t>
  </si>
  <si>
    <t>Valuations of Property, Plant &amp; Equipment</t>
  </si>
  <si>
    <t xml:space="preserve">Material Events Subsequent To The Financial Period </t>
  </si>
  <si>
    <t>Changes in the Composition of the Company</t>
  </si>
  <si>
    <t>Contingent Liabilities</t>
  </si>
  <si>
    <t>Review of Performance</t>
  </si>
  <si>
    <t>Taxation</t>
  </si>
  <si>
    <t>Individual Quarter</t>
  </si>
  <si>
    <t>Cumulative Quarter</t>
  </si>
  <si>
    <t>Quarter</t>
  </si>
  <si>
    <t>RM'000</t>
  </si>
  <si>
    <t>Quoted Securities</t>
  </si>
  <si>
    <t>a.</t>
  </si>
  <si>
    <t>b.</t>
  </si>
  <si>
    <t>Status of Corporate Proposals Announced</t>
  </si>
  <si>
    <t>Borrowings and Debt Securities</t>
  </si>
  <si>
    <t>Total</t>
  </si>
  <si>
    <t>Off Balance Sheet Financial Instruments</t>
  </si>
  <si>
    <t xml:space="preserve">Material Litigation </t>
  </si>
  <si>
    <t>Basic earnings per share (sen)</t>
  </si>
  <si>
    <t>Master</t>
  </si>
  <si>
    <t>ADJUSTMENTS</t>
  </si>
  <si>
    <t>CASH FLOW FROM OPERATING ACTIVITIES</t>
  </si>
  <si>
    <t>Profit before taxation</t>
  </si>
  <si>
    <t>Adjustments for:</t>
  </si>
  <si>
    <t xml:space="preserve">    Interest expense</t>
  </si>
  <si>
    <t>Operating profit before working capital changes</t>
  </si>
  <si>
    <t>Inventories</t>
  </si>
  <si>
    <t>Amount due to directors</t>
  </si>
  <si>
    <t>CASH FLOW FROM INVESTING ACTIVITIES</t>
  </si>
  <si>
    <t>Acquisition of property, plant and equipment</t>
  </si>
  <si>
    <t>CASH FLOW FROM FINANCING ACTIVITIES</t>
  </si>
  <si>
    <t>OPENING CASH AND CASH EQUIVALENTS</t>
  </si>
  <si>
    <t>CLOSING CASH AND CASH EQUIVALENTS</t>
  </si>
  <si>
    <t>Cash and cash equivalents comprise the following:</t>
  </si>
  <si>
    <t>Cash and bank balances</t>
  </si>
  <si>
    <t>Bank overdraft</t>
  </si>
  <si>
    <t>Capital</t>
  </si>
  <si>
    <t>Premium</t>
  </si>
  <si>
    <t>QUARTER</t>
  </si>
  <si>
    <t>CURRENT ASSETS</t>
  </si>
  <si>
    <t>CURRENT LIABILITIES</t>
  </si>
  <si>
    <t>SHARE CAPITAL</t>
  </si>
  <si>
    <t>SHARE PREMIUM</t>
  </si>
  <si>
    <t>MINORITY INTERESTS</t>
  </si>
  <si>
    <t>INDIVIDUAL QUARTER</t>
  </si>
  <si>
    <t>CUMULATIVE QUARTER</t>
  </si>
  <si>
    <t>ENDED</t>
  </si>
  <si>
    <t>Other operating income</t>
  </si>
  <si>
    <t>Profit from operations</t>
  </si>
  <si>
    <t>Finance costs</t>
  </si>
  <si>
    <t>Profit after taxation</t>
  </si>
  <si>
    <t xml:space="preserve"> - basic (sen)</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</si>
  <si>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</si>
  <si>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</si>
  <si>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</si>
  <si>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</si>
  <si>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</si>
  <si>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</si>
  <si>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</si>
  <si>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</si>
  <si>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</si>
  <si>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</si>
  <si>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</si>
  <si>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</si>
  <si>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</si>
  <si>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</si>
  <si>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</si>
  <si>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</si>
  <si>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</si>
  <si>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</si>
  <si>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</si>
  <si>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</si>
  <si>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</si>
  <si>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</si>
  <si>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</si>
  <si>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</si>
  <si>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</si>
  <si>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BY ORDER OF THE BOARD</t>
  </si>
  <si>
    <t>Earnings Per Share</t>
  </si>
  <si>
    <t>Current Year Prospects</t>
  </si>
  <si>
    <t>Profit Forecast</t>
  </si>
  <si>
    <t>ICULS</t>
  </si>
  <si>
    <t>Tax recoverable</t>
  </si>
  <si>
    <t>Trade receivables</t>
  </si>
  <si>
    <t>Trade payables</t>
  </si>
  <si>
    <t>Interest paid</t>
  </si>
  <si>
    <t>Net cash used in investing activities</t>
  </si>
  <si>
    <t>Business segments:</t>
  </si>
  <si>
    <t>Manufacturing:</t>
  </si>
  <si>
    <t>Trading:</t>
  </si>
  <si>
    <t>Others:</t>
  </si>
  <si>
    <t>Division</t>
  </si>
  <si>
    <t>Others</t>
  </si>
  <si>
    <t>Inter-segment Revenue</t>
  </si>
  <si>
    <t>Total Revenue</t>
  </si>
  <si>
    <t>Group</t>
  </si>
  <si>
    <t>Segment information is presented in respect of the Group's business segments.</t>
  </si>
  <si>
    <t>Listing Expenses</t>
  </si>
  <si>
    <t xml:space="preserve">Profit for the period </t>
  </si>
  <si>
    <t>Elimination</t>
  </si>
  <si>
    <t xml:space="preserve">      Cumulative Quarter</t>
  </si>
  <si>
    <t>Tax paid</t>
  </si>
  <si>
    <t xml:space="preserve"> - diluted (sen)</t>
  </si>
  <si>
    <t>Income taxation</t>
  </si>
  <si>
    <t>- Secured</t>
  </si>
  <si>
    <t>- Unsecured</t>
  </si>
  <si>
    <t>There were no material changes in the estimates used for the preparation of interim financial report.</t>
  </si>
  <si>
    <t>Suppliers and retailers of gold ornaments, jewelleries and precious stones</t>
  </si>
  <si>
    <t xml:space="preserve">B. </t>
  </si>
  <si>
    <t xml:space="preserve">A. </t>
  </si>
  <si>
    <t>NOTES TO THE INTERIM FINANCIAL REPORT</t>
  </si>
  <si>
    <t xml:space="preserve">Adjusted weighted average number of ordinary </t>
  </si>
  <si>
    <t>Purchase of Machinery</t>
  </si>
  <si>
    <t>Working Capital</t>
  </si>
  <si>
    <t>Acquisition of 55% equity interest in PKJM</t>
  </si>
  <si>
    <t>Expansion</t>
  </si>
  <si>
    <t xml:space="preserve">    Gain on disposal of property, plant and equipment</t>
  </si>
  <si>
    <t xml:space="preserve">    Interest income</t>
  </si>
  <si>
    <t>Fixed deposits</t>
  </si>
  <si>
    <t>Proceed from disposal of property, plant and equipment</t>
  </si>
  <si>
    <t>Interest received</t>
  </si>
  <si>
    <t>Repayment to lease creditors</t>
  </si>
  <si>
    <t>Operating Expenses</t>
  </si>
  <si>
    <t>Save as disclosed above, there were no issuance and repayment of debt and equity securities, share buy-back, share cancellations, shares held as treasury shares and resale of treasury shares for the current financial year to-date.</t>
  </si>
  <si>
    <t>Approved</t>
  </si>
  <si>
    <t>Utilized</t>
  </si>
  <si>
    <t>Balance</t>
  </si>
  <si>
    <t>ADDITIONAL INFORMATION REQUIRED BY BURSA MALAYSIA SECURITIES BERHAD LISTING REQUIREMENTS</t>
  </si>
  <si>
    <t>Reserve</t>
  </si>
  <si>
    <t>Investment holding</t>
  </si>
  <si>
    <t>DATO' CHOON YEE SEIONG</t>
  </si>
  <si>
    <t>Executive Chairman / Group Managing Director</t>
  </si>
  <si>
    <t>Advance from ultimate holding company</t>
  </si>
  <si>
    <t>CAPITAL RESERVE</t>
  </si>
  <si>
    <t>Issuance of Shares (Conversion of ICULS)</t>
  </si>
  <si>
    <t>Fixed deposit with licensed banks</t>
  </si>
  <si>
    <t>The Group did not carry out any valuations on property, plant &amp; equipment.</t>
  </si>
  <si>
    <t>There were no material litigation as at the date of this quarterly report and the financial year to-date.</t>
  </si>
  <si>
    <t>PERIOD</t>
  </si>
  <si>
    <r>
      <t xml:space="preserve">POH KONG HOLDINGS BERHAD </t>
    </r>
    <r>
      <rPr>
        <sz val="11"/>
        <rFont val="Arial"/>
        <family val="2"/>
      </rPr>
      <t>(Company No : 586139-K)</t>
    </r>
  </si>
  <si>
    <t xml:space="preserve">AS AT </t>
  </si>
  <si>
    <t>NON-CURRENT ASSETS</t>
  </si>
  <si>
    <t>Property, plant and equipment</t>
  </si>
  <si>
    <t>Intangible assets</t>
  </si>
  <si>
    <t>Non-trade receivables</t>
  </si>
  <si>
    <t>Fixed deposits with licensed banks</t>
  </si>
  <si>
    <t>Deferred tax assets</t>
  </si>
  <si>
    <t xml:space="preserve">Non-trade payables </t>
  </si>
  <si>
    <t>Amount due to directors (Note 1)</t>
  </si>
  <si>
    <t>Provision for taxation</t>
  </si>
  <si>
    <t>Deferred tax liabilities</t>
  </si>
  <si>
    <t>Short-term borrowings</t>
  </si>
  <si>
    <t>NET CURRENT ASSETS</t>
  </si>
  <si>
    <t>UNAUDITED CONDENSED CONSOLIDATED BALANCE SHEET</t>
  </si>
  <si>
    <t>FINANCED BY</t>
  </si>
  <si>
    <t>Long-term borrowings</t>
  </si>
  <si>
    <t xml:space="preserve"> LONG TERM AND DEFERRED LIABILITIES</t>
  </si>
  <si>
    <t>Note 1: Amount due to directors consists of advances from directors, directors' fee and directors' other emoluments.</t>
  </si>
  <si>
    <t>UNAUDITED CONDENSED CONSOLIDATED INCOME STATEMENT</t>
  </si>
  <si>
    <t>UNAUDITED CONDENSED CONSOLIDATED CASH FLOW STATEMENT</t>
  </si>
  <si>
    <t>UNAUDITED CONDENSED CONSOLIDATED STATEMENT OF CHANGES IN EQUITY</t>
  </si>
  <si>
    <t>Retained</t>
  </si>
  <si>
    <t>Share</t>
  </si>
  <si>
    <t>(unaudited)</t>
  </si>
  <si>
    <t>Investment property</t>
  </si>
  <si>
    <t>Other investments</t>
  </si>
  <si>
    <t>Hire purchase and lease creditors</t>
  </si>
  <si>
    <t>Other bank borrowings</t>
  </si>
  <si>
    <t>Advances from directors (Note**)</t>
  </si>
  <si>
    <t>Term loans</t>
  </si>
  <si>
    <t>Ended</t>
  </si>
  <si>
    <t>Period</t>
  </si>
  <si>
    <t>(1) Basic earnings per share</t>
  </si>
  <si>
    <t>(2) Diluted earnings per share</t>
  </si>
  <si>
    <t>Net profit after taxation for basic earnings per share (RM'000)</t>
  </si>
  <si>
    <t>Weighted average number of  ordinary shares in issue ('000)</t>
  </si>
  <si>
    <t>Net profit after taxation for diluted earnings per share (RM'000)</t>
  </si>
  <si>
    <t>shares in issue ('000)</t>
  </si>
  <si>
    <r>
      <t xml:space="preserve">POH KONG HOLDINGS BERHAD </t>
    </r>
    <r>
      <rPr>
        <sz val="10"/>
        <rFont val="Arial"/>
        <family val="2"/>
      </rPr>
      <t>(Company No : 586139-K)</t>
    </r>
  </si>
  <si>
    <t>Variance</t>
  </si>
  <si>
    <t>RM('000)</t>
  </si>
  <si>
    <t>(%)</t>
  </si>
  <si>
    <t>Financial Indicators:</t>
  </si>
  <si>
    <t>Petaling Jaya</t>
  </si>
  <si>
    <t>The audit report of the preceding Annual Financial Statements of the Company were reported without any qualification.</t>
  </si>
  <si>
    <t>Non-trade payables</t>
  </si>
  <si>
    <t xml:space="preserve">    Depreciation of property, plant and equipment</t>
  </si>
  <si>
    <t>RETAINED EARNINGS</t>
  </si>
  <si>
    <t>SHAREHOLDERS' EQUITY</t>
  </si>
  <si>
    <t>Earnings</t>
  </si>
  <si>
    <t>Manufacturer and dealer of jewelleries, precious stones and gold ornaments</t>
  </si>
  <si>
    <t>Not applicable as the Group did not publish any profit forecast.</t>
  </si>
  <si>
    <t>Disposal of Unquoted Investments and/or Properties</t>
  </si>
  <si>
    <t>There were no disposals of unquoted investments or properties for the current quarter and financial year to date.</t>
  </si>
  <si>
    <t xml:space="preserve">Short-term Borrowings </t>
  </si>
  <si>
    <t xml:space="preserve">Long-term Borrowings </t>
  </si>
  <si>
    <t>Equity component of ICULS</t>
  </si>
  <si>
    <t>Loan raised</t>
  </si>
  <si>
    <t>Repayment of term loan</t>
  </si>
  <si>
    <t xml:space="preserve">    Amortization of goodwill</t>
  </si>
  <si>
    <t>Save as disclosed above, there were no changes in contingent liabilities since the last annual balance sheet date.</t>
  </si>
  <si>
    <t>There were no purchases or disposals of quoted securities for the current quarter and financial year to date.</t>
  </si>
  <si>
    <t>There were no investments in quoted securities for the current quarter and financial year to date.</t>
  </si>
  <si>
    <t xml:space="preserve">    Allowance for doubtful debts</t>
  </si>
  <si>
    <t xml:space="preserve">For the current financial year, the Group will continue its drive to build market share by enhancing and differentiating its product offerings to its targeted market segments. Towards this purpose, the Group is actively evaluating various initiatives and opportunities to acquire new customers through the introduction of new product designs, enhanced customer service and retail branch network expansion.  </t>
  </si>
  <si>
    <t>Note** The amount due is unsecured and without any fixed term of repayment</t>
  </si>
  <si>
    <t>There were no unusual and extraordinary items in the current quarter under review.</t>
  </si>
  <si>
    <t>Deferred taxation</t>
  </si>
  <si>
    <t>Repayment to hire purchase creditors</t>
  </si>
  <si>
    <t>Dividend received</t>
  </si>
  <si>
    <t>(i) Status of utilization of proceeds raised from the Public Issue</t>
  </si>
  <si>
    <r>
      <t>S</t>
    </r>
    <r>
      <rPr>
        <sz val="10"/>
        <rFont val="Arial"/>
        <family val="2"/>
      </rPr>
      <t>ave as disclosed in Note B8, t</t>
    </r>
    <r>
      <rPr>
        <sz val="10"/>
        <rFont val="Arial"/>
        <family val="2"/>
      </rPr>
      <t>here were no financial instruments with off balance sheet risk as at the date of this quarterly report and financial year to-date.</t>
    </r>
  </si>
  <si>
    <t>The proceeds raised from the CPs/MTNs under the Islamic CP/MTN Programme shall be utilised as follows:</t>
  </si>
  <si>
    <r>
      <t>T</t>
    </r>
    <r>
      <rPr>
        <sz val="10"/>
        <rFont val="Arial"/>
        <family val="2"/>
      </rPr>
      <t>o finance the expenses relating to the Islamic CP/MTN Programme;</t>
    </r>
  </si>
  <si>
    <r>
      <t>T</t>
    </r>
    <r>
      <rPr>
        <sz val="10"/>
        <rFont val="Arial"/>
        <family val="2"/>
      </rPr>
      <t xml:space="preserve">o repay the shareholders' and/or directors' advances made prior to the issuance of the Notes to the Company and/or </t>
    </r>
  </si>
  <si>
    <t>To finance present and future investments, working capital and capital expenditure requirements of the Group.</t>
  </si>
  <si>
    <r>
      <t>(</t>
    </r>
    <r>
      <rPr>
        <sz val="10"/>
        <rFont val="Arial"/>
        <family val="2"/>
      </rPr>
      <t>I)</t>
    </r>
  </si>
  <si>
    <r>
      <t>(</t>
    </r>
    <r>
      <rPr>
        <sz val="10"/>
        <rFont val="Arial"/>
        <family val="2"/>
      </rPr>
      <t>II)</t>
    </r>
  </si>
  <si>
    <t>(III)</t>
  </si>
  <si>
    <t>(IV)</t>
  </si>
  <si>
    <t xml:space="preserve">Upon redemption/repayment of any Notes during the tenure of Programme, the Company is allowed to utilise the unutilised portion to meet item (III) and (IV) above. </t>
  </si>
  <si>
    <t>ordinary equity holders of parent (RM)</t>
  </si>
  <si>
    <t xml:space="preserve">Net assets per share attributable to </t>
  </si>
  <si>
    <t xml:space="preserve">To refinance the existing credit facilities of the Company and its subsidiaries; and </t>
  </si>
  <si>
    <t xml:space="preserve">On 25 August 2006, the Company issued MTNs with a nominal value of RM40 million and CPs with a nominal value of RM25 million. The aforesaid MTNs and CPs have been assigned a rating of A2 and P1 by Rating Agency Malaysia Berhad respectively. </t>
  </si>
  <si>
    <t>(audited)</t>
  </si>
  <si>
    <t>The effective tax rate for the cumulative quarter was lower than the statutory tax rate principally due to the provision of tax at 20% on chargeable income not exceeding RM500,000 for subsidiary companies with paid-up capital RM2.5 million and below.</t>
  </si>
  <si>
    <r>
      <t>T</t>
    </r>
    <r>
      <rPr>
        <sz val="10"/>
        <rFont val="Arial"/>
        <family val="2"/>
      </rPr>
      <t>he Board of Directors expects the performance of the Group for the financial year ending 31 July 200</t>
    </r>
    <r>
      <rPr>
        <sz val="10"/>
        <rFont val="Arial"/>
        <family val="2"/>
      </rPr>
      <t>7</t>
    </r>
    <r>
      <rPr>
        <sz val="10"/>
        <rFont val="Arial"/>
        <family val="2"/>
      </rPr>
      <t xml:space="preserve"> to be satisfactory.</t>
    </r>
  </si>
  <si>
    <t>its subsidiaries not exceeding RM17.8 million;</t>
  </si>
  <si>
    <t xml:space="preserve">SC has via its letter dated 5 June 2006 approved the Islamic CP/MTN Programme. </t>
  </si>
  <si>
    <t xml:space="preserve">    Dividend received</t>
  </si>
  <si>
    <r>
      <t xml:space="preserve">No dividend was </t>
    </r>
    <r>
      <rPr>
        <sz val="10"/>
        <rFont val="Arial"/>
        <family val="2"/>
      </rPr>
      <t>paid</t>
    </r>
    <r>
      <rPr>
        <sz val="10"/>
        <rFont val="Arial"/>
        <family val="2"/>
      </rPr>
      <t xml:space="preserve"> in the quarter under review and financial year to date.</t>
    </r>
  </si>
  <si>
    <r>
      <t>F</t>
    </r>
    <r>
      <rPr>
        <sz val="10"/>
        <rFont val="Arial"/>
        <family val="2"/>
      </rPr>
      <t>RS 2</t>
    </r>
  </si>
  <si>
    <r>
      <t>F</t>
    </r>
    <r>
      <rPr>
        <sz val="10"/>
        <rFont val="Arial"/>
        <family val="2"/>
      </rPr>
      <t>RS 3</t>
    </r>
  </si>
  <si>
    <r>
      <t>F</t>
    </r>
    <r>
      <rPr>
        <sz val="10"/>
        <rFont val="Arial"/>
        <family val="2"/>
      </rPr>
      <t>RS 5</t>
    </r>
  </si>
  <si>
    <r>
      <t>F</t>
    </r>
    <r>
      <rPr>
        <sz val="10"/>
        <rFont val="Arial"/>
        <family val="2"/>
      </rPr>
      <t>RS 101</t>
    </r>
  </si>
  <si>
    <r>
      <t>F</t>
    </r>
    <r>
      <rPr>
        <sz val="10"/>
        <rFont val="Arial"/>
        <family val="2"/>
      </rPr>
      <t>RS 102</t>
    </r>
  </si>
  <si>
    <r>
      <t>F</t>
    </r>
    <r>
      <rPr>
        <sz val="10"/>
        <rFont val="Arial"/>
        <family val="2"/>
      </rPr>
      <t>RS 108</t>
    </r>
  </si>
  <si>
    <r>
      <t>F</t>
    </r>
    <r>
      <rPr>
        <sz val="10"/>
        <rFont val="Arial"/>
        <family val="2"/>
      </rPr>
      <t>RS 110</t>
    </r>
  </si>
  <si>
    <r>
      <t>F</t>
    </r>
    <r>
      <rPr>
        <sz val="10"/>
        <rFont val="Arial"/>
        <family val="2"/>
      </rPr>
      <t>RS 116</t>
    </r>
  </si>
  <si>
    <r>
      <t>F</t>
    </r>
    <r>
      <rPr>
        <sz val="10"/>
        <rFont val="Arial"/>
        <family val="2"/>
      </rPr>
      <t>RS 121</t>
    </r>
  </si>
  <si>
    <r>
      <t>F</t>
    </r>
    <r>
      <rPr>
        <sz val="10"/>
        <rFont val="Arial"/>
        <family val="2"/>
      </rPr>
      <t>RS 127</t>
    </r>
  </si>
  <si>
    <r>
      <t>F</t>
    </r>
    <r>
      <rPr>
        <sz val="10"/>
        <rFont val="Arial"/>
        <family val="2"/>
      </rPr>
      <t>RS 128</t>
    </r>
  </si>
  <si>
    <r>
      <t>F</t>
    </r>
    <r>
      <rPr>
        <sz val="10"/>
        <rFont val="Arial"/>
        <family val="2"/>
      </rPr>
      <t>RS 132</t>
    </r>
  </si>
  <si>
    <r>
      <t>F</t>
    </r>
    <r>
      <rPr>
        <sz val="10"/>
        <rFont val="Arial"/>
        <family val="2"/>
      </rPr>
      <t>RS 131</t>
    </r>
  </si>
  <si>
    <r>
      <t>F</t>
    </r>
    <r>
      <rPr>
        <sz val="10"/>
        <rFont val="Arial"/>
        <family val="2"/>
      </rPr>
      <t>RS 133</t>
    </r>
  </si>
  <si>
    <r>
      <t>F</t>
    </r>
    <r>
      <rPr>
        <sz val="10"/>
        <rFont val="Arial"/>
        <family val="2"/>
      </rPr>
      <t>RS 136</t>
    </r>
  </si>
  <si>
    <r>
      <t>F</t>
    </r>
    <r>
      <rPr>
        <sz val="10"/>
        <rFont val="Arial"/>
        <family val="2"/>
      </rPr>
      <t>RS 138</t>
    </r>
  </si>
  <si>
    <r>
      <t>F</t>
    </r>
    <r>
      <rPr>
        <sz val="10"/>
        <rFont val="Arial"/>
        <family val="2"/>
      </rPr>
      <t>RS 140</t>
    </r>
  </si>
  <si>
    <r>
      <t>Share</t>
    </r>
    <r>
      <rPr>
        <sz val="10"/>
        <rFont val="Arial"/>
        <family val="2"/>
      </rPr>
      <t>-based Payment</t>
    </r>
    <r>
      <rPr>
        <sz val="10"/>
        <rFont val="Arial"/>
        <family val="2"/>
      </rPr>
      <t xml:space="preserve"> </t>
    </r>
  </si>
  <si>
    <r>
      <t>B</t>
    </r>
    <r>
      <rPr>
        <sz val="10"/>
        <rFont val="Arial"/>
        <family val="2"/>
      </rPr>
      <t>usiness Combinations</t>
    </r>
  </si>
  <si>
    <r>
      <t>N</t>
    </r>
    <r>
      <rPr>
        <sz val="10"/>
        <rFont val="Arial"/>
        <family val="2"/>
      </rPr>
      <t>on-current Assets Held for Sale and Discontinued Operations</t>
    </r>
  </si>
  <si>
    <r>
      <t>P</t>
    </r>
    <r>
      <rPr>
        <sz val="10"/>
        <rFont val="Arial"/>
        <family val="2"/>
      </rPr>
      <t>resentation of Financial Statements</t>
    </r>
  </si>
  <si>
    <r>
      <t>I</t>
    </r>
    <r>
      <rPr>
        <sz val="10"/>
        <rFont val="Arial"/>
        <family val="2"/>
      </rPr>
      <t>nventories</t>
    </r>
  </si>
  <si>
    <r>
      <t>A</t>
    </r>
    <r>
      <rPr>
        <sz val="10"/>
        <rFont val="Arial"/>
        <family val="2"/>
      </rPr>
      <t xml:space="preserve">ccounting Policies, Changes in Accounting Estimates and Errors </t>
    </r>
  </si>
  <si>
    <r>
      <t>E</t>
    </r>
    <r>
      <rPr>
        <sz val="10"/>
        <rFont val="Arial"/>
        <family val="2"/>
      </rPr>
      <t>vents after the Balance Sheet Date</t>
    </r>
  </si>
  <si>
    <r>
      <t>P</t>
    </r>
    <r>
      <rPr>
        <sz val="10"/>
        <rFont val="Arial"/>
        <family val="2"/>
      </rPr>
      <t>roperty, Plant and Equipment</t>
    </r>
  </si>
  <si>
    <r>
      <t>C</t>
    </r>
    <r>
      <rPr>
        <sz val="10"/>
        <rFont val="Arial"/>
        <family val="2"/>
      </rPr>
      <t>onsolidated and Separate Financial Statements</t>
    </r>
  </si>
  <si>
    <r>
      <t>I</t>
    </r>
    <r>
      <rPr>
        <sz val="10"/>
        <rFont val="Arial"/>
        <family val="2"/>
      </rPr>
      <t>nvestments in Associates</t>
    </r>
  </si>
  <si>
    <r>
      <t>I</t>
    </r>
    <r>
      <rPr>
        <sz val="10"/>
        <rFont val="Arial"/>
        <family val="2"/>
      </rPr>
      <t>nterests in Joint Ventures</t>
    </r>
  </si>
  <si>
    <r>
      <t>E</t>
    </r>
    <r>
      <rPr>
        <sz val="10"/>
        <rFont val="Arial"/>
        <family val="2"/>
      </rPr>
      <t>arnings per Share</t>
    </r>
  </si>
  <si>
    <r>
      <t>I</t>
    </r>
    <r>
      <rPr>
        <sz val="10"/>
        <rFont val="Arial"/>
        <family val="2"/>
      </rPr>
      <t>mpairment of Assets</t>
    </r>
  </si>
  <si>
    <r>
      <t>I</t>
    </r>
    <r>
      <rPr>
        <sz val="10"/>
        <rFont val="Arial"/>
        <family val="2"/>
      </rPr>
      <t>ntangible Assets</t>
    </r>
  </si>
  <si>
    <r>
      <t>Investment</t>
    </r>
    <r>
      <rPr>
        <sz val="10"/>
        <rFont val="Arial"/>
        <family val="2"/>
      </rPr>
      <t xml:space="preserve"> Property</t>
    </r>
  </si>
  <si>
    <r>
      <t>T</t>
    </r>
    <r>
      <rPr>
        <sz val="10"/>
        <rFont val="Arial"/>
        <family val="2"/>
      </rPr>
      <t>he Effects of Changes in Foreign Exchange Rates</t>
    </r>
  </si>
  <si>
    <t>At 1 August 2005</t>
  </si>
  <si>
    <t>31.7.2006</t>
  </si>
  <si>
    <t>(The Condensed Unaudited Consolidated Income Statements should be read in conjunction with the Annual Financial Statements for the year ended 31 July 2006)</t>
  </si>
  <si>
    <t>(The Condensed Unaudited Consolidated Balance Sheets should be read in conjunction with the Annual Financial Statements for the year ended 31 July 2006)</t>
  </si>
  <si>
    <t>(The Condensed Unaudited Consolidated Cash Flow Statement should be read in conjunction with the Annual Financial Statements for the year ended 31 July 2006)</t>
  </si>
  <si>
    <t>(The Condensed Unaudited Consolidated Statement of Changes in Equity should be read in conjunction with the Annual Financial Statements for the year ended 31 July 2006)</t>
  </si>
  <si>
    <t>Q1FYE2007</t>
  </si>
  <si>
    <t>Financial Instruments: Disclosures and Presentation</t>
  </si>
  <si>
    <t>(ii) Proposed issue of, offer for subscription or purchase of, or invitation to subscribe for or purchase of, Murabahah Commercial Papers/Medium Term Notes Programme of up to RM200.0 million in nominal value</t>
  </si>
  <si>
    <t>Attributable to:--</t>
  </si>
  <si>
    <t xml:space="preserve">  Equity Holders of the Parent</t>
  </si>
  <si>
    <t xml:space="preserve">  Minority Interests</t>
  </si>
  <si>
    <t>Holders of</t>
  </si>
  <si>
    <t xml:space="preserve">Parent </t>
  </si>
  <si>
    <t>Company</t>
  </si>
  <si>
    <t>Interests</t>
  </si>
  <si>
    <t>Total</t>
  </si>
  <si>
    <r>
      <t>The interim financial report has been prepared in accordance with Financial Reporting Standard ("FRS") 134: Interim Financial Reporting and Chapter 9 part K of the Listing Requirements of Bursa Malaysia Securities Berhad, and should be read in conjunction with the Annual Financial Statements for the year ended 31 July 200</t>
    </r>
    <r>
      <rPr>
        <sz val="10"/>
        <rFont val="Arial"/>
        <family val="2"/>
      </rPr>
      <t>6</t>
    </r>
    <r>
      <rPr>
        <sz val="10"/>
        <rFont val="Arial"/>
        <family val="2"/>
      </rPr>
      <t>.</t>
    </r>
  </si>
  <si>
    <r>
      <t>T</t>
    </r>
    <r>
      <rPr>
        <sz val="10"/>
        <rFont val="Arial"/>
        <family val="2"/>
      </rPr>
      <t>here were no subsequent material events as at the date of this quarterly report.</t>
    </r>
  </si>
  <si>
    <r>
      <t>T</t>
    </r>
    <r>
      <rPr>
        <sz val="10"/>
        <rFont val="Arial"/>
        <family val="2"/>
      </rPr>
      <t>here were no changes in the composition of the Group for the current quarter and financial year to date including business combination, acquisition or disposal of subsidiaries and long term investment, restructuring or discontinuing of operations.</t>
    </r>
  </si>
  <si>
    <t>TOTAL EQUITY</t>
  </si>
  <si>
    <t>FRS 3 Business Combinations, FRS 136 Impairment of Assets and FRS 138 Intangible Assets</t>
  </si>
  <si>
    <r>
      <t>I</t>
    </r>
    <r>
      <rPr>
        <sz val="10"/>
        <rFont val="Arial"/>
        <family val="2"/>
      </rPr>
      <t xml:space="preserve">ntangible assets of the Group principally comprising negative goodwill arising from consolidation and purchased goodwill. Prior to 1 August 2006, positive goodwill is amortised over a period of ten (10) years, while negative goodwill  is amortised over a period of five (5) years; and the carrying amount of intangible assets are written down for impairment where there is an indication of impairment. </t>
    </r>
  </si>
  <si>
    <r>
      <t>T</t>
    </r>
    <r>
      <rPr>
        <sz val="10"/>
        <rFont val="Arial"/>
        <family val="2"/>
      </rPr>
      <t>he new FRS 3 has resulted in consequential amendments to two (2) other accounting standards, FRS 136 and FRS 138.</t>
    </r>
  </si>
  <si>
    <r>
      <t xml:space="preserve">The </t>
    </r>
    <r>
      <rPr>
        <sz val="10"/>
        <rFont val="Arial"/>
        <family val="2"/>
      </rPr>
      <t xml:space="preserve">adoption of the three (3) new FRSs has resulted in the Group ceasing annual amortisation of both positive and negative goodwill from 1 August 2006 in accordance with FRS 3 and FRS 138. Positive goodwill is now carried at cost less accumulated impairment losses and is tested for impairment annually or more frequently if events or changes in circumstances indicate that it might be impaired. Any impairment loss is recognised in the income statement and subsequent reversal is not allowed.  </t>
    </r>
  </si>
  <si>
    <t>FRS 101 Presentation of Financial Statements</t>
  </si>
  <si>
    <r>
      <t>T</t>
    </r>
    <r>
      <rPr>
        <sz val="10"/>
        <rFont val="Arial"/>
        <family val="2"/>
      </rPr>
      <t>he adoption of the revised FRS 101 has affected the presentation of minority interest, share of net after-tax results of associates and other disclosures. In the consolidated balance sheet, minority interests are now presented within the total equity. In the consolidated income statement, minority interests are presented as an allocation of the total profit and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t>
    </r>
  </si>
  <si>
    <r>
      <t>U</t>
    </r>
    <r>
      <rPr>
        <sz val="10"/>
        <rFont val="Arial"/>
        <family val="2"/>
      </rPr>
      <t xml:space="preserve">nder FRS 3, any excess of the Group's interest in the fair value of acquirees' identifiable assets and contingent liabilities over cost of acquisitions (previously referred to "negative goodwill") after reassessment, is now recognised immediately in the income statement.  </t>
    </r>
  </si>
  <si>
    <r>
      <t xml:space="preserve">The </t>
    </r>
    <r>
      <rPr>
        <sz val="10"/>
        <rFont val="Arial"/>
        <family val="2"/>
      </rPr>
      <t>significant accounting policies and methods of computation applied in the unaudited condensed interim financial statements are consistent with those adopted in the Annual Financial Statements for the financial year ended 31 July 2006 except for the following new and revised Financial Reporting Standards ("FRS") issued by Malaysian Accounting Standards Board ("MASB") that are effective for the Group's first FRS annual reporting date, 31 July 2007:</t>
    </r>
  </si>
  <si>
    <t>At 1 August 2006</t>
  </si>
  <si>
    <r>
      <t>T</t>
    </r>
    <r>
      <rPr>
        <sz val="10"/>
        <rFont val="Arial"/>
        <family val="2"/>
      </rPr>
      <t xml:space="preserve">he new accounting policy has been accounted for prospectively in accordance with the transitional provisions of FRS 3. The carrying amount of accumulated amortisation of </t>
    </r>
    <r>
      <rPr>
        <sz val="10"/>
        <rFont val="Arial"/>
        <family val="2"/>
      </rPr>
      <t>RM</t>
    </r>
    <r>
      <rPr>
        <sz val="10"/>
        <rFont val="Arial"/>
        <family val="2"/>
      </rPr>
      <t xml:space="preserve">1,931,132 has been eliminated against the carrying amount of positive goodwill. The carrying amount of positive goodwill as at 1 August 2006 of RM2,451,697 ceased to be amortised. The negative goodwill as at 1 August 2006 of RM12,432,594 was derecognised with a corresponding increase in retained earnings. </t>
    </r>
  </si>
  <si>
    <t>Total to</t>
  </si>
  <si>
    <t xml:space="preserve">Minority </t>
  </si>
  <si>
    <t xml:space="preserve">Effect on the adoption of FRS 3 </t>
  </si>
  <si>
    <r>
      <t xml:space="preserve">Earnings per share attributable to          </t>
    </r>
    <r>
      <rPr>
        <i/>
        <sz val="11"/>
        <rFont val="Arial"/>
        <family val="2"/>
      </rPr>
      <t xml:space="preserve"> </t>
    </r>
  </si>
  <si>
    <t xml:space="preserve">  equity holders of the parent</t>
  </si>
  <si>
    <t>Net cash used in operating activities</t>
  </si>
  <si>
    <t>Net cash generated from financing activities</t>
  </si>
  <si>
    <t>QUARTERLY REPORT FOR THE SECOND QUARTER ENDED 31 JANUARY 2007</t>
  </si>
  <si>
    <r>
      <t>For the current quarter under review, RM</t>
    </r>
    <r>
      <rPr>
        <sz val="10"/>
        <rFont val="Arial"/>
        <family val="2"/>
      </rPr>
      <t>2,097,453</t>
    </r>
    <r>
      <rPr>
        <sz val="10"/>
        <rFont val="Arial"/>
        <family val="2"/>
      </rPr>
      <t xml:space="preserve"> nominal value of Irredeemable Convertible Unsecured Loan Stock ("ICULS") had been converted into </t>
    </r>
    <r>
      <rPr>
        <sz val="10"/>
        <rFont val="Arial"/>
        <family val="2"/>
      </rPr>
      <t>1,310,908</t>
    </r>
    <r>
      <rPr>
        <sz val="10"/>
        <rFont val="Arial"/>
        <family val="2"/>
      </rPr>
      <t xml:space="preserve"> ordinary shares at the conversion price of RM1.60.</t>
    </r>
  </si>
  <si>
    <r>
      <t xml:space="preserve">Comparison with Preceding Quarter's Results </t>
    </r>
    <r>
      <rPr>
        <sz val="10"/>
        <rFont val="Arial"/>
        <family val="2"/>
      </rPr>
      <t>(</t>
    </r>
    <r>
      <rPr>
        <sz val="10"/>
        <rFont val="Arial"/>
        <family val="2"/>
      </rPr>
      <t xml:space="preserve">2nd </t>
    </r>
    <r>
      <rPr>
        <sz val="10"/>
        <rFont val="Arial"/>
        <family val="2"/>
      </rPr>
      <t>Quarter FYE 200</t>
    </r>
    <r>
      <rPr>
        <sz val="10"/>
        <rFont val="Arial"/>
        <family val="2"/>
      </rPr>
      <t>7</t>
    </r>
    <r>
      <rPr>
        <sz val="10"/>
        <rFont val="Arial"/>
        <family val="2"/>
      </rPr>
      <t xml:space="preserve"> vs </t>
    </r>
    <r>
      <rPr>
        <sz val="10"/>
        <rFont val="Arial"/>
        <family val="2"/>
      </rPr>
      <t>1st</t>
    </r>
    <r>
      <rPr>
        <sz val="10"/>
        <rFont val="Arial"/>
        <family val="2"/>
      </rPr>
      <t xml:space="preserve"> Quarter FYE 200</t>
    </r>
    <r>
      <rPr>
        <sz val="10"/>
        <rFont val="Arial"/>
        <family val="2"/>
      </rPr>
      <t>7</t>
    </r>
    <r>
      <rPr>
        <sz val="10"/>
        <rFont val="Arial"/>
        <family val="2"/>
      </rPr>
      <t>)</t>
    </r>
  </si>
  <si>
    <t>Q2FYE2007</t>
  </si>
  <si>
    <t>31.1.2007</t>
  </si>
  <si>
    <r>
      <t>3</t>
    </r>
    <r>
      <rPr>
        <sz val="10"/>
        <rFont val="Arial"/>
        <family val="2"/>
      </rPr>
      <t>1</t>
    </r>
    <r>
      <rPr>
        <sz val="10"/>
        <rFont val="Arial"/>
        <family val="2"/>
      </rPr>
      <t>.</t>
    </r>
    <r>
      <rPr>
        <sz val="10"/>
        <rFont val="Arial"/>
        <family val="2"/>
      </rPr>
      <t>1</t>
    </r>
    <r>
      <rPr>
        <sz val="10"/>
        <rFont val="Arial"/>
        <family val="2"/>
      </rPr>
      <t>.200</t>
    </r>
    <r>
      <rPr>
        <sz val="10"/>
        <rFont val="Arial"/>
        <family val="2"/>
      </rPr>
      <t>6</t>
    </r>
  </si>
  <si>
    <r>
      <t>As at 3</t>
    </r>
    <r>
      <rPr>
        <sz val="10"/>
        <rFont val="Arial"/>
        <family val="2"/>
      </rPr>
      <t>1</t>
    </r>
    <r>
      <rPr>
        <sz val="10"/>
        <rFont val="Arial"/>
        <family val="2"/>
      </rPr>
      <t xml:space="preserve"> </t>
    </r>
    <r>
      <rPr>
        <sz val="10"/>
        <rFont val="Arial"/>
        <family val="2"/>
      </rPr>
      <t>January</t>
    </r>
    <r>
      <rPr>
        <sz val="10"/>
        <rFont val="Arial"/>
        <family val="2"/>
      </rPr>
      <t xml:space="preserve"> 200</t>
    </r>
    <r>
      <rPr>
        <sz val="10"/>
        <rFont val="Arial"/>
        <family val="2"/>
      </rPr>
      <t>7</t>
    </r>
    <r>
      <rPr>
        <sz val="10"/>
        <rFont val="Arial"/>
        <family val="2"/>
      </rPr>
      <t>, the status of the utilization of proceeds raised from the Public Issue pursuant to the listing of the Company on Main Board of Bursa Malaysia Securities Berhad amounting to RM 31.328 million as follows:-</t>
    </r>
  </si>
  <si>
    <r>
      <t>The Group's borrowings (all denominated in Malaysian Currency) as at 3</t>
    </r>
    <r>
      <rPr>
        <sz val="10"/>
        <rFont val="Arial"/>
        <family val="2"/>
      </rPr>
      <t>1</t>
    </r>
    <r>
      <rPr>
        <sz val="10"/>
        <rFont val="Arial"/>
        <family val="2"/>
      </rPr>
      <t xml:space="preserve"> </t>
    </r>
    <r>
      <rPr>
        <sz val="10"/>
        <rFont val="Arial"/>
        <family val="2"/>
      </rPr>
      <t>January 2007</t>
    </r>
    <r>
      <rPr>
        <sz val="10"/>
        <rFont val="Arial"/>
        <family val="2"/>
      </rPr>
      <t xml:space="preserve"> are as follows:-</t>
    </r>
  </si>
  <si>
    <r>
      <t>T</t>
    </r>
    <r>
      <rPr>
        <sz val="10"/>
        <rFont val="Arial"/>
        <family val="2"/>
      </rPr>
      <t>he effect on the financial statement of this new accounting policy is a reduction of the net amortisation income by RM1,164,272 and RM2,328,544 for the current and cumulative quarter ended 31 January 2007 respectively.</t>
    </r>
  </si>
  <si>
    <r>
      <t>The</t>
    </r>
    <r>
      <rPr>
        <sz val="10"/>
        <rFont val="Arial"/>
        <family val="2"/>
      </rPr>
      <t xml:space="preserve">re was no </t>
    </r>
    <r>
      <rPr>
        <sz val="10"/>
        <rFont val="Arial"/>
        <family val="2"/>
      </rPr>
      <t xml:space="preserve">additional corporate guarantee granted </t>
    </r>
    <r>
      <rPr>
        <sz val="10"/>
        <rFont val="Arial"/>
        <family val="2"/>
      </rPr>
      <t>in the quarter under review since last balance sheet date.</t>
    </r>
    <r>
      <rPr>
        <sz val="10"/>
        <rFont val="Arial"/>
        <family val="2"/>
      </rPr>
      <t xml:space="preserve"> As at 31 </t>
    </r>
    <r>
      <rPr>
        <sz val="10"/>
        <rFont val="Arial"/>
        <family val="2"/>
      </rPr>
      <t>January 2007</t>
    </r>
    <r>
      <rPr>
        <sz val="10"/>
        <rFont val="Arial"/>
        <family val="2"/>
      </rPr>
      <t>, a total of RM10</t>
    </r>
    <r>
      <rPr>
        <sz val="10"/>
        <rFont val="Arial"/>
        <family val="2"/>
      </rPr>
      <t>3</t>
    </r>
    <r>
      <rPr>
        <sz val="10"/>
        <rFont val="Arial"/>
        <family val="2"/>
      </rPr>
      <t>,</t>
    </r>
    <r>
      <rPr>
        <sz val="10"/>
        <rFont val="Arial"/>
        <family val="2"/>
      </rPr>
      <t>843</t>
    </r>
    <r>
      <rPr>
        <sz val="10"/>
        <rFont val="Arial"/>
        <family val="2"/>
      </rPr>
      <t>,</t>
    </r>
    <r>
      <rPr>
        <sz val="10"/>
        <rFont val="Arial"/>
        <family val="2"/>
      </rPr>
      <t>6</t>
    </r>
    <r>
      <rPr>
        <sz val="10"/>
        <rFont val="Arial"/>
        <family val="2"/>
      </rPr>
      <t>80 corporate guarantee has been given in support of banking facilities granted to subsidiary companies and a total of RM</t>
    </r>
    <r>
      <rPr>
        <sz val="10"/>
        <rFont val="Arial"/>
        <family val="2"/>
      </rPr>
      <t>7</t>
    </r>
    <r>
      <rPr>
        <sz val="10"/>
        <rFont val="Arial"/>
        <family val="2"/>
      </rPr>
      <t>,</t>
    </r>
    <r>
      <rPr>
        <sz val="10"/>
        <rFont val="Arial"/>
        <family val="2"/>
      </rPr>
      <t>078</t>
    </r>
    <r>
      <rPr>
        <sz val="10"/>
        <rFont val="Arial"/>
        <family val="2"/>
      </rPr>
      <t>,</t>
    </r>
    <r>
      <rPr>
        <sz val="10"/>
        <rFont val="Arial"/>
        <family val="2"/>
      </rPr>
      <t>4</t>
    </r>
    <r>
      <rPr>
        <sz val="10"/>
        <rFont val="Arial"/>
        <family val="2"/>
      </rPr>
      <t>00 corporate guarantee has been given to third party in respect of leasing and hire purchase facilities.</t>
    </r>
  </si>
  <si>
    <t>31.1.2007</t>
  </si>
  <si>
    <t>31.1.2006</t>
  </si>
  <si>
    <t>31.1.2007</t>
  </si>
  <si>
    <t xml:space="preserve">    Property, plant and equipment written off</t>
  </si>
  <si>
    <t>At 31 January 2006</t>
  </si>
  <si>
    <t>At 31 January 2007</t>
  </si>
  <si>
    <t>Dividends</t>
  </si>
  <si>
    <t>23 March 2007</t>
  </si>
  <si>
    <t xml:space="preserve">On 15 February 2007, the Company issued MTNs with a nominal value of RM30 million. The aforesaid MTNs have been assigned a rating of A2 by Rating Agency Malaysia Berhad. </t>
  </si>
  <si>
    <t xml:space="preserve">On 23 February 2007, the Company issued CPs with a nominal value of RM25 million. The aforesaid CPs have been assigned a rating of P1 by Rating Agency Malaysia Berhad. </t>
  </si>
  <si>
    <t>31.1.2007</t>
  </si>
  <si>
    <t>Dividend Payable</t>
  </si>
  <si>
    <t xml:space="preserve">    Inventory loss</t>
  </si>
  <si>
    <t>Acquisition of additional interest of investment</t>
  </si>
  <si>
    <r>
      <t>As at 3</t>
    </r>
    <r>
      <rPr>
        <sz val="10"/>
        <rFont val="Arial"/>
        <family val="2"/>
      </rPr>
      <t>1 January</t>
    </r>
    <r>
      <rPr>
        <sz val="10"/>
        <rFont val="Arial"/>
        <family val="2"/>
      </rPr>
      <t xml:space="preserve"> 200</t>
    </r>
    <r>
      <rPr>
        <sz val="10"/>
        <rFont val="Arial"/>
        <family val="2"/>
      </rPr>
      <t>7</t>
    </r>
    <r>
      <rPr>
        <sz val="10"/>
        <rFont val="Arial"/>
        <family val="2"/>
      </rPr>
      <t>, a total of RM8</t>
    </r>
    <r>
      <rPr>
        <sz val="10"/>
        <rFont val="Arial"/>
        <family val="2"/>
      </rPr>
      <t>5</t>
    </r>
    <r>
      <rPr>
        <sz val="10"/>
        <rFont val="Arial"/>
        <family val="2"/>
      </rPr>
      <t>,</t>
    </r>
    <r>
      <rPr>
        <sz val="10"/>
        <rFont val="Arial"/>
        <family val="2"/>
      </rPr>
      <t>189</t>
    </r>
    <r>
      <rPr>
        <sz val="10"/>
        <rFont val="Arial"/>
        <family val="2"/>
      </rPr>
      <t>,</t>
    </r>
    <r>
      <rPr>
        <sz val="10"/>
        <rFont val="Arial"/>
        <family val="2"/>
      </rPr>
      <t>374</t>
    </r>
    <r>
      <rPr>
        <sz val="10"/>
        <rFont val="Arial"/>
        <family val="2"/>
      </rPr>
      <t xml:space="preserve"> nominal value of ICULS had been</t>
    </r>
    <r>
      <rPr>
        <sz val="10"/>
        <rFont val="Arial"/>
        <family val="2"/>
      </rPr>
      <t xml:space="preserve"> </t>
    </r>
    <r>
      <rPr>
        <b/>
        <i/>
        <sz val="10"/>
        <rFont val="Arial"/>
        <family val="2"/>
      </rPr>
      <t>fully converted</t>
    </r>
    <r>
      <rPr>
        <sz val="10"/>
        <rFont val="Arial"/>
        <family val="2"/>
      </rPr>
      <t xml:space="preserve"> into 5</t>
    </r>
    <r>
      <rPr>
        <sz val="10"/>
        <rFont val="Arial"/>
        <family val="2"/>
      </rPr>
      <t>3</t>
    </r>
    <r>
      <rPr>
        <sz val="10"/>
        <rFont val="Arial"/>
        <family val="2"/>
      </rPr>
      <t>,</t>
    </r>
    <r>
      <rPr>
        <sz val="10"/>
        <rFont val="Arial"/>
        <family val="2"/>
      </rPr>
      <t>243</t>
    </r>
    <r>
      <rPr>
        <sz val="10"/>
        <rFont val="Arial"/>
        <family val="2"/>
      </rPr>
      <t>,</t>
    </r>
    <r>
      <rPr>
        <sz val="10"/>
        <rFont val="Arial"/>
        <family val="2"/>
      </rPr>
      <t>358</t>
    </r>
    <r>
      <rPr>
        <sz val="10"/>
        <rFont val="Arial"/>
        <family val="2"/>
      </rPr>
      <t xml:space="preserve"> ordinary shares at the conversion price of RM1.60. The cumulative paid-up capital as at 3</t>
    </r>
    <r>
      <rPr>
        <sz val="10"/>
        <rFont val="Arial"/>
        <family val="2"/>
      </rPr>
      <t>1</t>
    </r>
    <r>
      <rPr>
        <sz val="10"/>
        <rFont val="Arial"/>
        <family val="2"/>
      </rPr>
      <t xml:space="preserve"> </t>
    </r>
    <r>
      <rPr>
        <sz val="10"/>
        <rFont val="Arial"/>
        <family val="2"/>
      </rPr>
      <t>January 2007</t>
    </r>
    <r>
      <rPr>
        <sz val="10"/>
        <rFont val="Arial"/>
        <family val="2"/>
      </rPr>
      <t xml:space="preserve"> w</t>
    </r>
    <r>
      <rPr>
        <sz val="10"/>
        <rFont val="Arial"/>
        <family val="2"/>
      </rPr>
      <t>as</t>
    </r>
    <r>
      <rPr>
        <sz val="10"/>
        <rFont val="Arial"/>
        <family val="2"/>
      </rPr>
      <t xml:space="preserve"> RM11</t>
    </r>
    <r>
      <rPr>
        <sz val="10"/>
        <rFont val="Arial"/>
        <family val="2"/>
      </rPr>
      <t>7</t>
    </r>
    <r>
      <rPr>
        <sz val="10"/>
        <rFont val="Arial"/>
        <family val="2"/>
      </rPr>
      <t>,</t>
    </r>
    <r>
      <rPr>
        <sz val="10"/>
        <rFont val="Arial"/>
        <family val="2"/>
      </rPr>
      <t>243</t>
    </r>
    <r>
      <rPr>
        <sz val="10"/>
        <rFont val="Arial"/>
        <family val="2"/>
      </rPr>
      <t>,</t>
    </r>
    <r>
      <rPr>
        <sz val="10"/>
        <rFont val="Arial"/>
        <family val="2"/>
      </rPr>
      <t>358</t>
    </r>
    <r>
      <rPr>
        <sz val="10"/>
        <rFont val="Arial"/>
        <family val="2"/>
      </rPr>
      <t>.</t>
    </r>
  </si>
  <si>
    <r>
      <t xml:space="preserve">The Group's revenue for the </t>
    </r>
    <r>
      <rPr>
        <sz val="10"/>
        <rFont val="Arial"/>
        <family val="2"/>
      </rPr>
      <t xml:space="preserve">second </t>
    </r>
    <r>
      <rPr>
        <sz val="10"/>
        <rFont val="Arial"/>
        <family val="2"/>
      </rPr>
      <t>quarter under review was higher at RM</t>
    </r>
    <r>
      <rPr>
        <sz val="10"/>
        <rFont val="Arial"/>
        <family val="2"/>
      </rPr>
      <t>101.868</t>
    </r>
    <r>
      <rPr>
        <sz val="10"/>
        <rFont val="Arial"/>
        <family val="2"/>
      </rPr>
      <t xml:space="preserve"> million as compared to the revenue in the corresponding quarter last year of RM</t>
    </r>
    <r>
      <rPr>
        <sz val="10"/>
        <rFont val="Arial"/>
        <family val="2"/>
      </rPr>
      <t>98.512</t>
    </r>
    <r>
      <rPr>
        <sz val="10"/>
        <rFont val="Arial"/>
        <family val="2"/>
      </rPr>
      <t xml:space="preserve"> million; an increase of RM</t>
    </r>
    <r>
      <rPr>
        <sz val="10"/>
        <rFont val="Arial"/>
        <family val="2"/>
      </rPr>
      <t>3</t>
    </r>
    <r>
      <rPr>
        <sz val="10"/>
        <rFont val="Arial"/>
        <family val="2"/>
      </rPr>
      <t>.</t>
    </r>
    <r>
      <rPr>
        <sz val="10"/>
        <rFont val="Arial"/>
        <family val="2"/>
      </rPr>
      <t>356</t>
    </r>
    <r>
      <rPr>
        <sz val="10"/>
        <rFont val="Arial"/>
        <family val="2"/>
      </rPr>
      <t xml:space="preserve"> million. </t>
    </r>
    <r>
      <rPr>
        <sz val="10"/>
        <rFont val="Arial"/>
        <family val="2"/>
      </rPr>
      <t xml:space="preserve">The increase in revenue was mainly attributed to revenue from the new outlets. </t>
    </r>
    <r>
      <rPr>
        <sz val="10"/>
        <rFont val="Arial"/>
        <family val="2"/>
      </rPr>
      <t>The Group's profit before tax in the current quarter at RM</t>
    </r>
    <r>
      <rPr>
        <sz val="10"/>
        <rFont val="Arial"/>
        <family val="2"/>
      </rPr>
      <t>3</t>
    </r>
    <r>
      <rPr>
        <sz val="10"/>
        <rFont val="Arial"/>
        <family val="2"/>
      </rPr>
      <t>.</t>
    </r>
    <r>
      <rPr>
        <sz val="10"/>
        <rFont val="Arial"/>
        <family val="2"/>
      </rPr>
      <t>926</t>
    </r>
    <r>
      <rPr>
        <sz val="10"/>
        <rFont val="Arial"/>
        <family val="2"/>
      </rPr>
      <t xml:space="preserve"> million was </t>
    </r>
    <r>
      <rPr>
        <sz val="10"/>
        <rFont val="Arial"/>
        <family val="2"/>
      </rPr>
      <t>lower</t>
    </r>
    <r>
      <rPr>
        <sz val="10"/>
        <rFont val="Arial"/>
        <family val="2"/>
      </rPr>
      <t xml:space="preserve"> as compared to the profit before tax of RM</t>
    </r>
    <r>
      <rPr>
        <sz val="10"/>
        <rFont val="Arial"/>
        <family val="2"/>
      </rPr>
      <t>7.652</t>
    </r>
    <r>
      <rPr>
        <sz val="10"/>
        <rFont val="Arial"/>
        <family val="2"/>
      </rPr>
      <t xml:space="preserve"> million in the corresponding quarter last year; a </t>
    </r>
    <r>
      <rPr>
        <sz val="10"/>
        <rFont val="Arial"/>
        <family val="2"/>
      </rPr>
      <t>decrease</t>
    </r>
    <r>
      <rPr>
        <sz val="10"/>
        <rFont val="Arial"/>
        <family val="2"/>
      </rPr>
      <t xml:space="preserve"> of RM</t>
    </r>
    <r>
      <rPr>
        <sz val="10"/>
        <rFont val="Arial"/>
        <family val="2"/>
      </rPr>
      <t>3</t>
    </r>
    <r>
      <rPr>
        <sz val="10"/>
        <rFont val="Arial"/>
        <family val="2"/>
      </rPr>
      <t>.</t>
    </r>
    <r>
      <rPr>
        <sz val="10"/>
        <rFont val="Arial"/>
        <family val="2"/>
      </rPr>
      <t>726</t>
    </r>
    <r>
      <rPr>
        <sz val="10"/>
        <rFont val="Arial"/>
        <family val="2"/>
      </rPr>
      <t xml:space="preserve"> million. The </t>
    </r>
    <r>
      <rPr>
        <sz val="10"/>
        <rFont val="Arial"/>
        <family val="2"/>
      </rPr>
      <t>de</t>
    </r>
    <r>
      <rPr>
        <sz val="10"/>
        <rFont val="Arial"/>
        <family val="2"/>
      </rPr>
      <t xml:space="preserve">crease in </t>
    </r>
    <r>
      <rPr>
        <sz val="10"/>
        <rFont val="Arial"/>
        <family val="2"/>
      </rPr>
      <t>p</t>
    </r>
    <r>
      <rPr>
        <sz val="10"/>
        <rFont val="Arial"/>
        <family val="2"/>
      </rPr>
      <t>rofit before tax w</t>
    </r>
    <r>
      <rPr>
        <sz val="10"/>
        <rFont val="Arial"/>
        <family val="2"/>
      </rPr>
      <t>as</t>
    </r>
    <r>
      <rPr>
        <sz val="10"/>
        <rFont val="Arial"/>
        <family val="2"/>
      </rPr>
      <t xml:space="preserve"> </t>
    </r>
    <r>
      <rPr>
        <sz val="10"/>
        <rFont val="Arial"/>
        <family val="2"/>
      </rPr>
      <t>mainly due t</t>
    </r>
    <r>
      <rPr>
        <sz val="10"/>
        <rFont val="Arial"/>
        <family val="2"/>
      </rPr>
      <t xml:space="preserve">o </t>
    </r>
    <r>
      <rPr>
        <sz val="10"/>
        <rFont val="Arial"/>
        <family val="2"/>
      </rPr>
      <t>the increase in operating costs and the cessation of amortisation of negative goodwill (refer to Note A1) for the quarter under review.</t>
    </r>
  </si>
  <si>
    <r>
      <t>T</t>
    </r>
    <r>
      <rPr>
        <sz val="10"/>
        <rFont val="Arial"/>
        <family val="2"/>
      </rPr>
      <t>he Company obtained shareholders' approval at the Fourth Annual General Meeting on 15 January 2007 to declare a first and final dividend of 6 sen per ordinary share less Malaysian income tax in respect of the financial year ended 31 July 2006 (2005: 6 sen per ordinary share less Malaysian income tax ) and was paid on 9 March 2007 to Depositors registered in the Record of Depositors at the close of business on 15 February 2007. The total shareholdings at 15 February 2007 were 117,243,358 ordinary shares and the net dividend paid amounted to RM5,135,259.51.</t>
    </r>
  </si>
  <si>
    <t>Cash used in operations</t>
  </si>
  <si>
    <t>NET INCREASE IN CASH AND CASH EQUIVALENTS</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</si>
</sst>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quot;RM&quot;#,##0_);\(&quot;RM&quot;#,##0\)"/>
    <numFmt numFmtId="177" formatCode="&quot;RM&quot;#,##0_);[Red]\(&quot;RM&quot;#,##0\)"/>
    <numFmt numFmtId="178" formatCode="&quot;RM&quot;#,##0.00_);\(&quot;RM&quot;#,##0.00\)"/>
    <numFmt numFmtId="179" formatCode="&quot;RM&quot;#,##0.00_);[Red]\(&quot;RM&quot;#,##0.00\)"/>
    <numFmt numFmtId="180" formatCode="_(&quot;RM&quot;* #,##0_);_(&quot;RM&quot;* \(#,##0\);_(&quot;RM&quot;* &quot;-&quot;_);_(@_)"/>
    <numFmt numFmtId="181" formatCode="_(&quot;RM&quot;* #,##0.00_);_(&quot;RM&quot;* \(#,##0.00\);_(&quot;RM&quot;* &quot;-&quot;??_);_(@_)"/>
    <numFmt numFmtId="182" formatCode="_-* #,##0.00_-;\-* #,##0.00_-;_-* &quot;-&quot;??_-;_-@_-"/>
    <numFmt numFmtId="183" formatCode="_-&quot;£&quot;* #,##0_-;\-&quot;£&quot;* #,##0_-;_-&quot;£&quot;* &quot;-&quot;_-;_-@_-"/>
    <numFmt numFmtId="184" formatCode="_-&quot;£&quot;* #,##0.00_-;\-&quot;£&quot;* #,##0.00_-;_-&quot;£&quot;* &quot;-&quot;??_-;_-@_-"/>
    <numFmt numFmtId="185" formatCode="_-* #,##0_-;\-* #,##0_-;_-* &quot;-&quot;??_-;_-@_-"/>
    <numFmt numFmtId="186" formatCode="00000"/>
    <numFmt numFmtId="187" formatCode="_(* #,##0_);_(* \(#,##0\);_(* &quot;-&quot;??_);_(@_)"/>
    <numFmt numFmtId="188" formatCode="#,##0.00000"/>
    <numFmt numFmtId="189" formatCode="#,##0.000000"/>
    <numFmt numFmtId="190" formatCode="_-* #,##0.0_-;\-* #,##0.0_-;_-* &quot;-&quot;??_-;_-@_-"/>
    <numFmt numFmtId="191" formatCode="_ * #,##0_ ;_ * \-#,##0_ ;_ * &quot;-&quot;??_ ;_ @_ "/>
    <numFmt numFmtId="192" formatCode="0.00_);\(0.00\)"/>
    <numFmt numFmtId="193" formatCode="_-* #,##0.00000_-;\-* #,##0.00000_-;_-* &quot;-&quot;??_-;_-@_-"/>
    <numFmt numFmtId="194" formatCode="#,##0.000_);[Red]\(#,##0.000\)"/>
    <numFmt numFmtId="195" formatCode="_(* #,##0.000_);_(* \(#,##0.000\);_(* &quot;-&quot;??_);_(@_)"/>
    <numFmt numFmtId="196" formatCode="0_);\(0\)"/>
    <numFmt numFmtId="197" formatCode="_(* #,##0.0000_);_(* \(#,##0.0000\);_(* &quot;-&quot;??_);_(@_)"/>
    <numFmt numFmtId="198" formatCode="_(* #,##0.00000_);_(* \(#,##0.00000\);_(* &quot;-&quot;??_);_(@_)"/>
    <numFmt numFmtId="199" formatCode="_(* #,##0.000000_);_(* \(#,##0.000000\);_(* &quot;-&quot;??_);_(@_)"/>
    <numFmt numFmtId="200" formatCode="_(* #,##0.0000000_);_(* \(#,##0.0000000\);_(* &quot;-&quot;??_);_(@_)"/>
    <numFmt numFmtId="201" formatCode="_(* #,##0.00000000_);_(* \(#,##0.00000000\);_(* &quot;-&quot;??_);_(@_)"/>
    <numFmt numFmtId="202" formatCode="_(* #,##0.000000000_);_(* \(#,##0.000000000\);_(* &quot;-&quot;??_);_(@_)"/>
    <numFmt numFmtId="203" formatCode="_(* #,##0.0000000000_);_(* \(#,##0.0000000000\);_(* &quot;-&quot;??_);_(@_)"/>
    <numFmt numFmtId="204" formatCode="_(* #,##0.000000000000_);_(* \(#,##0.000000000000\);_(* &quot;-&quot;??_);_(@_)"/>
    <numFmt numFmtId="205" formatCode="_(* #,##0.00000000000000_);_(* \(#,##0.00000000000000\);_(* &quot;-&quot;??_);_(@_)"/>
    <numFmt numFmtId="206" formatCode="_(* #,##0.0_);_(* \(#,##0.0\);_(* &quot;-&quot;??_);_(@_)"/>
    <numFmt numFmtId="207" formatCode="#,##0.0_);\(#,##0.0\)"/>
    <numFmt numFmtId="208" formatCode="#,##0.0_);[Red]\(#,##0.0\)"/>
    <numFmt numFmtId="209" formatCode="_(* #,##0.00000000000_);_(* \(#,##0.00000000000\);_(* &quot;-&quot;??_);_(@_)"/>
    <numFmt numFmtId="210" formatCode="_-* #,##0.000_-;\-* #,##0.000_-;_-* &quot;-&quot;??_-;_-@_-"/>
    <numFmt numFmtId="211" formatCode="_(* #,##0.0_);_(* \(#,##0.0\);_(* &quot;-&quot;?_);_(@_)"/>
    <numFmt numFmtId="212" formatCode="_(* #,##0.000_);_(* \(#,##0.000\);_(* &quot;-&quot;???_);_(@_)"/>
    <numFmt numFmtId="213" formatCode="_(* #,##0.00000_);_(* \(#,##0.00000\);_(* &quot;-&quot;?????_);_(@_)"/>
    <numFmt numFmtId="214" formatCode="_(* #,##0.0000_);_(* \(#,##0.0000\);_(* &quot;-&quot;????_);_(@_)"/>
    <numFmt numFmtId="215" formatCode="&quot;Yes&quot;;&quot;Yes&quot;;&quot;No&quot;"/>
    <numFmt numFmtId="216" formatCode="&quot;True&quot;;&quot;True&quot;;&quot;False&quot;"/>
    <numFmt numFmtId="217" formatCode="&quot;On&quot;;&quot;On&quot;;&quot;Off&quot;"/>
    <numFmt numFmtId="218" formatCode="[$€-2]\ #,##0.00_);[Red]\([$€-2]\ #,##0.00\)"/>
    <numFmt numFmtId="219" formatCode="0.00_ "/>
  </numFmts>
  <fonts count="28">
    <font>
      <sz val="10"/>
      <name val="Arial"/>
      <family val="2"/>
    </font>
    <font>
      <u val="single"/>
      <sz val="10"/>
      <color indexed="12"/>
      <name val="Arial"/>
      <family val="2"/>
    </font>
    <font>
      <sz val="10"/>
      <name val="Times New Roman"/>
      <family val="1"/>
    </font>
    <font>
      <sz val="10"/>
      <color indexed="10"/>
      <name val="Times New Roman"/>
      <family val="1"/>
    </font>
    <font>
      <b/>
      <sz val="10"/>
      <name val="Arial"/>
      <family val="2"/>
    </font>
    <font>
      <b/>
      <sz val="10"/>
      <color indexed="8"/>
      <name val="Arial"/>
      <family val="2"/>
    </font>
    <font>
      <sz val="16"/>
      <name val="Arial"/>
      <family val="2"/>
    </font>
    <font>
      <sz val="12"/>
      <name val="Helv"/>
      <family val="2"/>
    </font>
    <font>
      <u val="single"/>
      <sz val="10"/>
      <color indexed="36"/>
      <name val="Arial"/>
      <family val="2"/>
    </font>
    <font>
      <b/>
      <sz val="14"/>
      <name val="Arial"/>
      <family val="2"/>
    </font>
    <font>
      <sz val="11"/>
      <name val="Arial"/>
      <family val="2"/>
    </font>
    <font>
      <sz val="11"/>
      <color indexed="10"/>
      <name val="Arial"/>
      <family val="2"/>
    </font>
    <font>
      <b/>
      <sz val="11"/>
      <name val="Arial"/>
      <family val="2"/>
    </font>
    <font>
      <i/>
      <sz val="11"/>
      <name val="Arial"/>
      <family val="2"/>
    </font>
    <font>
      <sz val="11"/>
      <color indexed="12"/>
      <name val="Arial"/>
      <family val="2"/>
    </font>
    <font>
      <b/>
      <i/>
      <sz val="10"/>
      <name val="Arial"/>
      <family val="2"/>
    </font>
    <font>
      <b/>
      <sz val="11"/>
      <color indexed="8"/>
      <name val="Arial"/>
      <family val="2"/>
    </font>
    <font>
      <sz val="10"/>
      <color indexed="10"/>
      <name val="Arial"/>
      <family val="2"/>
    </font>
    <font>
      <b/>
      <sz val="10"/>
      <color indexed="10"/>
      <name val="Arial"/>
      <family val="2"/>
    </font>
    <font>
      <sz val="10"/>
      <color indexed="8"/>
      <name val="Arial"/>
      <family val="2"/>
    </font>
    <font>
      <b/>
      <i/>
      <sz val="11"/>
      <name val="Arial"/>
      <family val="2"/>
    </font>
    <font>
      <b/>
      <sz val="10"/>
      <color indexed="9"/>
      <name val="Arial"/>
      <family val="2"/>
    </font>
    <font>
      <sz val="10"/>
      <color indexed="9"/>
      <name val="Arial"/>
      <family val="2"/>
    </font>
    <font>
      <b/>
      <sz val="11"/>
      <color indexed="9"/>
      <name val="Arial"/>
      <family val="2"/>
    </font>
    <font>
      <sz val="11"/>
      <color indexed="9"/>
      <name val="Arial"/>
      <family val="2"/>
    </font>
    <font>
      <sz val="10"/>
      <color indexed="16"/>
      <name val="Arial"/>
      <family val="2"/>
    </font>
    <font>
      <sz val="11"/>
      <color indexed="8"/>
      <name val="Arial"/>
      <family val="2"/>
    </font>
    <font>
      <b/>
      <u val="single"/>
      <sz val="10"/>
      <name val="Arial"/>
      <family val="2"/>
    </font>
  </fonts>
  <fills count="4">
    <fill>
      <patternFill/>
    </fill>
    <fill>
      <patternFill patternType="gray125"/>
    </fill>
    <fill>
      <patternFill patternType="solid">
        <fgColor indexed="23"/>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style="thin"/>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37" fontId="7" fillId="0" borderId="0">
      <alignment/>
      <protection/>
    </xf>
    <xf numFmtId="0" fontId="0" fillId="0" borderId="0">
      <alignment/>
      <protection/>
    </xf>
    <xf numFmtId="39" fontId="0" fillId="0" borderId="0" applyFill="0">
      <alignment/>
      <protection/>
    </xf>
    <xf numFmtId="9" fontId="0" fillId="0" borderId="0" applyFont="0" applyFill="0" applyBorder="0" applyAlignment="0" applyProtection="0"/>
  </cellStyleXfs>
  <cellXfs count="359">
    <xf numFmtId="0" fontId="0" fillId="0" borderId="0" xfId="0" applyAlignment="1">
      <alignment/>
    </xf>
    <xf numFmtId="43" fontId="6" fillId="0" borderId="0" xfId="17" applyFont="1" applyAlignment="1">
      <alignment/>
    </xf>
    <xf numFmtId="0" fontId="6" fillId="0" borderId="0" xfId="23" applyFont="1">
      <alignment/>
      <protection/>
    </xf>
    <xf numFmtId="43" fontId="0" fillId="0" borderId="0" xfId="17" applyFont="1" applyAlignment="1">
      <alignment/>
    </xf>
    <xf numFmtId="0" fontId="0" fillId="0" borderId="0" xfId="23" applyFont="1">
      <alignment/>
      <protection/>
    </xf>
    <xf numFmtId="0" fontId="0" fillId="0" borderId="0" xfId="23" applyFont="1" applyFill="1" applyBorder="1">
      <alignment/>
      <protection/>
    </xf>
    <xf numFmtId="0" fontId="4" fillId="0" borderId="0" xfId="23" applyFont="1" applyFill="1" applyBorder="1">
      <alignment/>
      <protection/>
    </xf>
    <xf numFmtId="0" fontId="4" fillId="0" borderId="0" xfId="0" applyFont="1" applyFill="1" applyAlignment="1">
      <alignment/>
    </xf>
    <xf numFmtId="0" fontId="5" fillId="0" borderId="0" xfId="0" applyFont="1" applyFill="1" applyAlignment="1">
      <alignment/>
    </xf>
    <xf numFmtId="0" fontId="9" fillId="0" borderId="0" xfId="23" applyFont="1" applyAlignment="1">
      <alignment horizontal="left"/>
      <protection/>
    </xf>
    <xf numFmtId="0" fontId="10" fillId="0" borderId="0" xfId="23" applyFont="1" applyFill="1">
      <alignment/>
      <protection/>
    </xf>
    <xf numFmtId="0" fontId="10" fillId="0" borderId="0" xfId="23" applyFont="1" applyFill="1" applyAlignment="1">
      <alignment horizontal="centerContinuous"/>
      <protection/>
    </xf>
    <xf numFmtId="0" fontId="0" fillId="0" borderId="0" xfId="23" applyFont="1" applyFill="1">
      <alignment/>
      <protection/>
    </xf>
    <xf numFmtId="0" fontId="10" fillId="0" borderId="0" xfId="23" applyFont="1" applyFill="1" applyAlignment="1">
      <alignment horizontal="left"/>
      <protection/>
    </xf>
    <xf numFmtId="0" fontId="11" fillId="0" borderId="0" xfId="23" applyFont="1" applyFill="1">
      <alignment/>
      <protection/>
    </xf>
    <xf numFmtId="0" fontId="10" fillId="0" borderId="0" xfId="23" applyFont="1" applyFill="1" applyBorder="1">
      <alignment/>
      <protection/>
    </xf>
    <xf numFmtId="0" fontId="12" fillId="0" borderId="0" xfId="23" applyFont="1" applyFill="1" applyBorder="1" applyAlignment="1">
      <alignment horizontal="left"/>
      <protection/>
    </xf>
    <xf numFmtId="0" fontId="12" fillId="0" borderId="0" xfId="23" applyFont="1" applyFill="1" applyBorder="1" applyAlignment="1">
      <alignment horizontal="centerContinuous"/>
      <protection/>
    </xf>
    <xf numFmtId="0" fontId="10" fillId="0" borderId="0" xfId="23" applyFont="1" applyFill="1" applyBorder="1" applyAlignment="1">
      <alignment horizontal="center"/>
      <protection/>
    </xf>
    <xf numFmtId="0" fontId="12" fillId="0" borderId="0" xfId="23" applyFont="1" applyFill="1" applyBorder="1" applyAlignment="1">
      <alignment horizontal="center"/>
      <protection/>
    </xf>
    <xf numFmtId="187" fontId="10" fillId="0" borderId="0" xfId="17" applyNumberFormat="1" applyFont="1" applyFill="1" applyBorder="1" applyAlignment="1" quotePrefix="1">
      <alignment horizontal="center"/>
    </xf>
    <xf numFmtId="187" fontId="10" fillId="0" borderId="0" xfId="17" applyNumberFormat="1" applyFont="1" applyFill="1" applyBorder="1" applyAlignment="1">
      <alignment horizontal="center"/>
    </xf>
    <xf numFmtId="0" fontId="12" fillId="0" borderId="0" xfId="23" applyFont="1" applyFill="1" applyBorder="1">
      <alignment/>
      <protection/>
    </xf>
    <xf numFmtId="43" fontId="10" fillId="0" borderId="0" xfId="17" applyFont="1" applyFill="1" applyBorder="1" applyAlignment="1">
      <alignment/>
    </xf>
    <xf numFmtId="187" fontId="10" fillId="0" borderId="1" xfId="17" applyNumberFormat="1" applyFont="1" applyFill="1" applyBorder="1" applyAlignment="1">
      <alignment horizontal="center"/>
    </xf>
    <xf numFmtId="0" fontId="10" fillId="0" borderId="0" xfId="23" applyFont="1" applyFill="1" applyBorder="1" applyAlignment="1">
      <alignment horizontal="left"/>
      <protection/>
    </xf>
    <xf numFmtId="187" fontId="10" fillId="0" borderId="0" xfId="17" applyNumberFormat="1" applyFont="1" applyFill="1" applyBorder="1" applyAlignment="1">
      <alignment/>
    </xf>
    <xf numFmtId="187" fontId="10" fillId="0" borderId="1" xfId="17" applyNumberFormat="1" applyFont="1" applyFill="1" applyBorder="1" applyAlignment="1">
      <alignment/>
    </xf>
    <xf numFmtId="187" fontId="10" fillId="0" borderId="2" xfId="17" applyNumberFormat="1" applyFont="1" applyFill="1" applyBorder="1" applyAlignment="1">
      <alignment horizontal="center"/>
    </xf>
    <xf numFmtId="43" fontId="0" fillId="0" borderId="0" xfId="23" applyNumberFormat="1" applyFont="1" applyFill="1">
      <alignment/>
      <protection/>
    </xf>
    <xf numFmtId="43" fontId="10" fillId="0" borderId="2" xfId="15" applyFont="1" applyFill="1" applyBorder="1" applyAlignment="1">
      <alignment/>
    </xf>
    <xf numFmtId="43" fontId="10" fillId="0" borderId="0" xfId="15" applyFont="1" applyFill="1" applyBorder="1" applyAlignment="1">
      <alignment/>
    </xf>
    <xf numFmtId="0" fontId="10" fillId="0" borderId="0" xfId="23" applyFont="1" applyFill="1" applyBorder="1" quotePrefix="1">
      <alignment/>
      <protection/>
    </xf>
    <xf numFmtId="0" fontId="12" fillId="0" borderId="0" xfId="23" applyFont="1" applyFill="1" applyBorder="1" applyAlignment="1">
      <alignment horizontal="right"/>
      <protection/>
    </xf>
    <xf numFmtId="187" fontId="10" fillId="0" borderId="0" xfId="17" applyNumberFormat="1" applyFont="1" applyFill="1" applyBorder="1" applyAlignment="1">
      <alignment/>
    </xf>
    <xf numFmtId="0" fontId="10" fillId="0" borderId="0" xfId="23" applyFont="1" applyFill="1" applyBorder="1" applyAlignment="1">
      <alignment horizontal="right"/>
      <protection/>
    </xf>
    <xf numFmtId="187" fontId="10" fillId="0" borderId="0" xfId="17" applyNumberFormat="1" applyFont="1" applyFill="1" applyBorder="1" applyAlignment="1" quotePrefix="1">
      <alignment horizontal="right"/>
    </xf>
    <xf numFmtId="187" fontId="10" fillId="0" borderId="0" xfId="17" applyNumberFormat="1" applyFont="1" applyFill="1" applyBorder="1" applyAlignment="1">
      <alignment horizontal="right"/>
    </xf>
    <xf numFmtId="0" fontId="10" fillId="0" borderId="0" xfId="23" applyFont="1" applyFill="1" applyAlignment="1">
      <alignment horizontal="right"/>
      <protection/>
    </xf>
    <xf numFmtId="0" fontId="4" fillId="0" borderId="0" xfId="23" applyFont="1" applyFill="1">
      <alignment/>
      <protection/>
    </xf>
    <xf numFmtId="0" fontId="10" fillId="0" borderId="0" xfId="23" applyFont="1">
      <alignment/>
      <protection/>
    </xf>
    <xf numFmtId="0" fontId="12" fillId="0" borderId="0" xfId="23" applyFont="1" applyFill="1" applyAlignment="1">
      <alignment horizontal="centerContinuous"/>
      <protection/>
    </xf>
    <xf numFmtId="0" fontId="12" fillId="0" borderId="0" xfId="23" applyFont="1" applyBorder="1" applyAlignment="1">
      <alignment horizontal="centerContinuous"/>
      <protection/>
    </xf>
    <xf numFmtId="0" fontId="12" fillId="0" borderId="0" xfId="23" applyFont="1" applyAlignment="1">
      <alignment horizontal="centerContinuous"/>
      <protection/>
    </xf>
    <xf numFmtId="0" fontId="10" fillId="0" borderId="0" xfId="23" applyFont="1" applyAlignment="1">
      <alignment horizontal="left"/>
      <protection/>
    </xf>
    <xf numFmtId="0" fontId="10" fillId="0" borderId="0" xfId="23" applyFont="1" applyBorder="1" applyAlignment="1">
      <alignment horizontal="centerContinuous"/>
      <protection/>
    </xf>
    <xf numFmtId="0" fontId="10" fillId="0" borderId="0" xfId="23" applyFont="1" applyAlignment="1">
      <alignment horizontal="centerContinuous"/>
      <protection/>
    </xf>
    <xf numFmtId="0" fontId="10" fillId="0" borderId="0" xfId="23" applyFont="1" applyFill="1" applyBorder="1" applyAlignment="1">
      <alignment horizontal="centerContinuous"/>
      <protection/>
    </xf>
    <xf numFmtId="0" fontId="12" fillId="0" borderId="0" xfId="23" applyFont="1" applyAlignment="1">
      <alignment horizontal="left"/>
      <protection/>
    </xf>
    <xf numFmtId="0" fontId="10" fillId="0" borderId="0" xfId="23" applyFont="1" applyBorder="1">
      <alignment/>
      <protection/>
    </xf>
    <xf numFmtId="0" fontId="12" fillId="0" borderId="0" xfId="23" applyFont="1" applyFill="1" applyAlignment="1">
      <alignment horizontal="left"/>
      <protection/>
    </xf>
    <xf numFmtId="0" fontId="13" fillId="0" borderId="0" xfId="23" applyFont="1" applyAlignment="1">
      <alignment horizontal="left"/>
      <protection/>
    </xf>
    <xf numFmtId="0" fontId="10" fillId="0" borderId="0" xfId="23" applyFont="1" applyAlignment="1">
      <alignment horizontal="center"/>
      <protection/>
    </xf>
    <xf numFmtId="0" fontId="10" fillId="0" borderId="0" xfId="23" applyFont="1" applyBorder="1" applyAlignment="1">
      <alignment horizontal="center"/>
      <protection/>
    </xf>
    <xf numFmtId="0" fontId="12" fillId="0" borderId="0" xfId="23" applyFont="1" applyAlignment="1">
      <alignment horizontal="center"/>
      <protection/>
    </xf>
    <xf numFmtId="0" fontId="10" fillId="0" borderId="0" xfId="23" applyFont="1" applyBorder="1" applyAlignment="1" quotePrefix="1">
      <alignment horizontal="center"/>
      <protection/>
    </xf>
    <xf numFmtId="0" fontId="12" fillId="0" borderId="0" xfId="23" applyFont="1" applyFill="1" applyBorder="1" applyAlignment="1" quotePrefix="1">
      <alignment horizontal="right"/>
      <protection/>
    </xf>
    <xf numFmtId="0" fontId="12" fillId="0" borderId="0" xfId="23" applyFont="1" applyFill="1" applyAlignment="1" quotePrefix="1">
      <alignment horizontal="center"/>
      <protection/>
    </xf>
    <xf numFmtId="0" fontId="12" fillId="0" borderId="0" xfId="23" applyFont="1" applyAlignment="1" quotePrefix="1">
      <alignment horizontal="center"/>
      <protection/>
    </xf>
    <xf numFmtId="187" fontId="10" fillId="0" borderId="0" xfId="17" applyNumberFormat="1" applyFont="1" applyFill="1" applyAlignment="1">
      <alignment/>
    </xf>
    <xf numFmtId="187" fontId="10" fillId="0" borderId="0" xfId="17" applyNumberFormat="1" applyFont="1" applyBorder="1" applyAlignment="1">
      <alignment/>
    </xf>
    <xf numFmtId="187" fontId="10" fillId="0" borderId="0" xfId="17" applyNumberFormat="1" applyFont="1" applyAlignment="1">
      <alignment horizontal="center"/>
    </xf>
    <xf numFmtId="187" fontId="10" fillId="0" borderId="1" xfId="17" applyNumberFormat="1" applyFont="1" applyFill="1" applyBorder="1" applyAlignment="1">
      <alignment/>
    </xf>
    <xf numFmtId="0" fontId="12" fillId="0" borderId="0" xfId="23" applyFont="1">
      <alignment/>
      <protection/>
    </xf>
    <xf numFmtId="187" fontId="10" fillId="0" borderId="0" xfId="17" applyNumberFormat="1" applyFont="1" applyFill="1" applyAlignment="1">
      <alignment/>
    </xf>
    <xf numFmtId="187" fontId="10" fillId="0" borderId="0" xfId="17" applyNumberFormat="1" applyFont="1" applyBorder="1" applyAlignment="1">
      <alignment/>
    </xf>
    <xf numFmtId="185" fontId="10" fillId="0" borderId="3" xfId="15" applyNumberFormat="1" applyFont="1" applyFill="1" applyBorder="1" applyAlignment="1">
      <alignment/>
    </xf>
    <xf numFmtId="185" fontId="10" fillId="0" borderId="4" xfId="15" applyNumberFormat="1" applyFont="1" applyFill="1" applyBorder="1" applyAlignment="1">
      <alignment/>
    </xf>
    <xf numFmtId="185" fontId="10" fillId="0" borderId="5" xfId="15" applyNumberFormat="1" applyFont="1" applyFill="1" applyBorder="1" applyAlignment="1">
      <alignment/>
    </xf>
    <xf numFmtId="0" fontId="10" fillId="0" borderId="0" xfId="23" applyFont="1" applyAlignment="1" quotePrefix="1">
      <alignment horizontal="left"/>
      <protection/>
    </xf>
    <xf numFmtId="187" fontId="10" fillId="0" borderId="5" xfId="17" applyNumberFormat="1" applyFont="1" applyFill="1" applyBorder="1" applyAlignment="1">
      <alignment/>
    </xf>
    <xf numFmtId="187" fontId="14" fillId="0" borderId="0" xfId="17" applyNumberFormat="1" applyFont="1" applyBorder="1" applyAlignment="1">
      <alignment/>
    </xf>
    <xf numFmtId="187" fontId="14" fillId="0" borderId="0" xfId="17" applyNumberFormat="1" applyFont="1" applyFill="1" applyBorder="1" applyAlignment="1">
      <alignment/>
    </xf>
    <xf numFmtId="187" fontId="10" fillId="0" borderId="4" xfId="17" applyNumberFormat="1" applyFont="1" applyFill="1" applyBorder="1" applyAlignment="1">
      <alignment/>
    </xf>
    <xf numFmtId="187" fontId="10" fillId="0" borderId="4" xfId="17" applyNumberFormat="1" applyFont="1" applyFill="1" applyBorder="1" applyAlignment="1">
      <alignment/>
    </xf>
    <xf numFmtId="43" fontId="10" fillId="0" borderId="0" xfId="17" applyNumberFormat="1" applyFont="1" applyFill="1" applyBorder="1" applyAlignment="1">
      <alignment/>
    </xf>
    <xf numFmtId="187" fontId="10" fillId="0" borderId="5" xfId="17" applyNumberFormat="1" applyFont="1" applyFill="1" applyBorder="1" applyAlignment="1">
      <alignment/>
    </xf>
    <xf numFmtId="187" fontId="10" fillId="0" borderId="2" xfId="17" applyNumberFormat="1" applyFont="1" applyFill="1" applyBorder="1" applyAlignment="1">
      <alignment/>
    </xf>
    <xf numFmtId="0" fontId="10" fillId="0" borderId="0" xfId="23" applyFont="1" quotePrefix="1">
      <alignment/>
      <protection/>
    </xf>
    <xf numFmtId="187" fontId="14" fillId="0" borderId="0" xfId="17" applyNumberFormat="1" applyFont="1" applyBorder="1" applyAlignment="1">
      <alignment horizontal="right"/>
    </xf>
    <xf numFmtId="187" fontId="14" fillId="0" borderId="0" xfId="17" applyNumberFormat="1" applyFont="1" applyFill="1" applyBorder="1" applyAlignment="1">
      <alignment horizontal="right"/>
    </xf>
    <xf numFmtId="187" fontId="10" fillId="0" borderId="0" xfId="17" applyNumberFormat="1" applyFont="1" applyFill="1" applyAlignment="1">
      <alignment horizontal="right"/>
    </xf>
    <xf numFmtId="187" fontId="10" fillId="0" borderId="0" xfId="17" applyNumberFormat="1" applyFont="1" applyBorder="1" applyAlignment="1">
      <alignment horizontal="right"/>
    </xf>
    <xf numFmtId="43" fontId="10" fillId="0" borderId="0" xfId="17" applyNumberFormat="1" applyFont="1" applyFill="1" applyAlignment="1">
      <alignment/>
    </xf>
    <xf numFmtId="43" fontId="10" fillId="0" borderId="0" xfId="17" applyNumberFormat="1" applyFont="1" applyBorder="1" applyAlignment="1">
      <alignment/>
    </xf>
    <xf numFmtId="187" fontId="10" fillId="0" borderId="0" xfId="17" applyNumberFormat="1" applyFont="1" applyAlignment="1">
      <alignment/>
    </xf>
    <xf numFmtId="43" fontId="10" fillId="0" borderId="0" xfId="17" applyNumberFormat="1" applyFont="1" applyFill="1" applyBorder="1" applyAlignment="1">
      <alignment/>
    </xf>
    <xf numFmtId="0" fontId="15" fillId="0" borderId="0" xfId="23" applyFont="1" applyAlignment="1">
      <alignment horizontal="left"/>
      <protection/>
    </xf>
    <xf numFmtId="187" fontId="10" fillId="0" borderId="0" xfId="23" applyNumberFormat="1" applyFont="1" applyFill="1">
      <alignment/>
      <protection/>
    </xf>
    <xf numFmtId="0" fontId="0" fillId="0" borderId="0" xfId="0" applyFont="1" applyFill="1" applyAlignment="1">
      <alignment horizontal="justify"/>
    </xf>
    <xf numFmtId="0" fontId="0" fillId="0" borderId="0" xfId="0" applyFont="1" applyAlignment="1">
      <alignment horizontal="justify"/>
    </xf>
    <xf numFmtId="0" fontId="12" fillId="0" borderId="0" xfId="23" applyFont="1" applyFill="1" applyAlignment="1">
      <alignment horizontal="right"/>
      <protection/>
    </xf>
    <xf numFmtId="0" fontId="12" fillId="0" borderId="0" xfId="23" applyFont="1" applyBorder="1" applyAlignment="1">
      <alignment horizontal="right"/>
      <protection/>
    </xf>
    <xf numFmtId="0" fontId="10" fillId="0" borderId="0" xfId="23" applyFont="1" applyAlignment="1">
      <alignment horizontal="right"/>
      <protection/>
    </xf>
    <xf numFmtId="37" fontId="10" fillId="0" borderId="0" xfId="23" applyNumberFormat="1" applyFont="1" applyBorder="1" applyAlignment="1">
      <alignment horizontal="left"/>
      <protection/>
    </xf>
    <xf numFmtId="37" fontId="10" fillId="0" borderId="0" xfId="23" applyNumberFormat="1" applyFont="1" applyAlignment="1">
      <alignment horizontal="centerContinuous"/>
      <protection/>
    </xf>
    <xf numFmtId="37" fontId="10" fillId="0" borderId="0" xfId="23" applyNumberFormat="1" applyFont="1">
      <alignment/>
      <protection/>
    </xf>
    <xf numFmtId="37" fontId="10" fillId="0" borderId="0" xfId="23" applyNumberFormat="1" applyFont="1" applyFill="1" applyBorder="1" applyAlignment="1">
      <alignment horizontal="left"/>
      <protection/>
    </xf>
    <xf numFmtId="37" fontId="10" fillId="0" borderId="0" xfId="23" applyNumberFormat="1" applyFont="1" applyFill="1">
      <alignment/>
      <protection/>
    </xf>
    <xf numFmtId="37" fontId="12" fillId="0" borderId="0" xfId="23" applyNumberFormat="1" applyFont="1" applyBorder="1" applyAlignment="1">
      <alignment horizontal="left"/>
      <protection/>
    </xf>
    <xf numFmtId="39" fontId="12" fillId="0" borderId="0" xfId="24" applyFont="1" applyAlignment="1">
      <alignment horizontal="left"/>
      <protection/>
    </xf>
    <xf numFmtId="0" fontId="12" fillId="0" borderId="0" xfId="23" applyFont="1" applyBorder="1" applyAlignment="1">
      <alignment horizontal="left"/>
      <protection/>
    </xf>
    <xf numFmtId="15" fontId="12" fillId="0" borderId="0" xfId="23" applyNumberFormat="1" applyFont="1" applyAlignment="1" quotePrefix="1">
      <alignment horizontal="left"/>
      <protection/>
    </xf>
    <xf numFmtId="39" fontId="0" fillId="0" borderId="0" xfId="24" applyFont="1" applyAlignment="1">
      <alignment horizontal="center"/>
      <protection/>
    </xf>
    <xf numFmtId="37" fontId="12" fillId="0" borderId="0" xfId="24" applyNumberFormat="1" applyFont="1" applyAlignment="1">
      <alignment horizontal="center"/>
      <protection/>
    </xf>
    <xf numFmtId="39" fontId="10" fillId="0" borderId="0" xfId="24" applyFont="1" applyAlignment="1">
      <alignment horizontal="center"/>
      <protection/>
    </xf>
    <xf numFmtId="39" fontId="10" fillId="0" borderId="0" xfId="24" applyFont="1">
      <alignment/>
      <protection/>
    </xf>
    <xf numFmtId="37" fontId="12" fillId="0" borderId="0" xfId="24" applyNumberFormat="1" applyFont="1" applyAlignment="1" quotePrefix="1">
      <alignment horizontal="center"/>
      <protection/>
    </xf>
    <xf numFmtId="37" fontId="12" fillId="0" borderId="0" xfId="24" applyNumberFormat="1" applyFont="1">
      <alignment/>
      <protection/>
    </xf>
    <xf numFmtId="39" fontId="0" fillId="0" borderId="0" xfId="24" applyFont="1">
      <alignment/>
      <protection/>
    </xf>
    <xf numFmtId="37" fontId="10" fillId="0" borderId="0" xfId="24" applyNumberFormat="1" applyFont="1" applyAlignment="1">
      <alignment horizontal="right"/>
      <protection/>
    </xf>
    <xf numFmtId="37" fontId="10" fillId="0" borderId="0" xfId="24" applyNumberFormat="1" applyFont="1" applyAlignment="1">
      <alignment horizontal="center"/>
      <protection/>
    </xf>
    <xf numFmtId="187" fontId="10" fillId="0" borderId="0" xfId="15" applyNumberFormat="1" applyFont="1" applyAlignment="1" quotePrefix="1">
      <alignment horizontal="right"/>
    </xf>
    <xf numFmtId="37" fontId="12" fillId="0" borderId="0" xfId="24" applyNumberFormat="1" applyFont="1" applyAlignment="1">
      <alignment horizontal="right"/>
      <protection/>
    </xf>
    <xf numFmtId="37" fontId="12" fillId="0" borderId="0" xfId="24" applyNumberFormat="1" applyFont="1" applyAlignment="1" quotePrefix="1">
      <alignment horizontal="right"/>
      <protection/>
    </xf>
    <xf numFmtId="37" fontId="10" fillId="0" borderId="0" xfId="24" applyNumberFormat="1" applyFont="1" applyAlignment="1" quotePrefix="1">
      <alignment horizontal="right"/>
      <protection/>
    </xf>
    <xf numFmtId="43" fontId="10" fillId="0" borderId="0" xfId="15" applyFont="1" applyAlignment="1">
      <alignment horizontal="right"/>
    </xf>
    <xf numFmtId="187" fontId="10" fillId="0" borderId="0" xfId="15" applyNumberFormat="1" applyFont="1" applyBorder="1" applyAlignment="1">
      <alignment/>
    </xf>
    <xf numFmtId="187" fontId="0" fillId="0" borderId="0" xfId="15" applyNumberFormat="1" applyFont="1" applyBorder="1" applyAlignment="1">
      <alignment/>
    </xf>
    <xf numFmtId="187" fontId="10" fillId="0" borderId="1" xfId="15" applyNumberFormat="1" applyFont="1" applyBorder="1" applyAlignment="1">
      <alignment/>
    </xf>
    <xf numFmtId="187" fontId="0" fillId="0" borderId="0" xfId="15" applyNumberFormat="1" applyFont="1" applyAlignment="1">
      <alignment/>
    </xf>
    <xf numFmtId="0" fontId="10" fillId="0" borderId="0" xfId="0" applyFont="1" applyAlignment="1">
      <alignment/>
    </xf>
    <xf numFmtId="187" fontId="10" fillId="0" borderId="2" xfId="15" applyNumberFormat="1" applyFont="1" applyBorder="1" applyAlignment="1">
      <alignment/>
    </xf>
    <xf numFmtId="187" fontId="10" fillId="0" borderId="0" xfId="15" applyNumberFormat="1" applyFont="1" applyAlignment="1">
      <alignment/>
    </xf>
    <xf numFmtId="37" fontId="10" fillId="0" borderId="0" xfId="24" applyNumberFormat="1" applyFont="1">
      <alignment/>
      <protection/>
    </xf>
    <xf numFmtId="37" fontId="0" fillId="0" borderId="0" xfId="24" applyNumberFormat="1" applyFont="1">
      <alignment/>
      <protection/>
    </xf>
    <xf numFmtId="0" fontId="0" fillId="0" borderId="0" xfId="23" applyFont="1" applyBorder="1">
      <alignment/>
      <protection/>
    </xf>
    <xf numFmtId="0" fontId="0" fillId="0" borderId="0" xfId="23" applyFont="1" applyAlignment="1">
      <alignment horizontal="center"/>
      <protection/>
    </xf>
    <xf numFmtId="0" fontId="0" fillId="0" borderId="0" xfId="0" applyFont="1" applyAlignment="1">
      <alignment/>
    </xf>
    <xf numFmtId="38" fontId="0" fillId="0" borderId="0" xfId="0" applyNumberFormat="1" applyFont="1" applyAlignment="1">
      <alignment/>
    </xf>
    <xf numFmtId="0" fontId="0" fillId="0" borderId="0" xfId="0" applyFont="1" applyBorder="1" applyAlignment="1">
      <alignment/>
    </xf>
    <xf numFmtId="0" fontId="0" fillId="0" borderId="0" xfId="0" applyFont="1" applyFill="1" applyAlignment="1">
      <alignment/>
    </xf>
    <xf numFmtId="38" fontId="16" fillId="0" borderId="0" xfId="0" applyNumberFormat="1" applyFont="1" applyFill="1" applyAlignment="1">
      <alignment horizontal="center"/>
    </xf>
    <xf numFmtId="38" fontId="16" fillId="0" borderId="0" xfId="15" applyNumberFormat="1" applyFont="1" applyFill="1" applyAlignment="1">
      <alignment horizontal="right"/>
    </xf>
    <xf numFmtId="0" fontId="16" fillId="0" borderId="0" xfId="0" applyFont="1" applyFill="1" applyBorder="1" applyAlignment="1">
      <alignment/>
    </xf>
    <xf numFmtId="0" fontId="16" fillId="0" borderId="0" xfId="0" applyFont="1" applyFill="1" applyAlignment="1">
      <alignment/>
    </xf>
    <xf numFmtId="0" fontId="12" fillId="0" borderId="0" xfId="0" applyFont="1" applyAlignment="1">
      <alignment/>
    </xf>
    <xf numFmtId="38" fontId="10" fillId="0" borderId="0" xfId="24" applyNumberFormat="1" applyFont="1">
      <alignment/>
      <protection/>
    </xf>
    <xf numFmtId="39" fontId="10" fillId="0" borderId="0" xfId="24" applyFont="1" applyBorder="1">
      <alignment/>
      <protection/>
    </xf>
    <xf numFmtId="39" fontId="10" fillId="0" borderId="0" xfId="24" applyFont="1" applyFill="1">
      <alignment/>
      <protection/>
    </xf>
    <xf numFmtId="39" fontId="0" fillId="0" borderId="0" xfId="24" applyFont="1" applyFill="1">
      <alignment/>
      <protection/>
    </xf>
    <xf numFmtId="38" fontId="10" fillId="0" borderId="0" xfId="15" applyNumberFormat="1" applyFont="1" applyFill="1" applyAlignment="1">
      <alignment/>
    </xf>
    <xf numFmtId="39" fontId="10" fillId="0" borderId="0" xfId="24" applyFont="1" applyFill="1" applyBorder="1">
      <alignment/>
      <protection/>
    </xf>
    <xf numFmtId="187" fontId="10" fillId="0" borderId="0" xfId="15" applyNumberFormat="1" applyFont="1" applyFill="1" applyAlignment="1">
      <alignment/>
    </xf>
    <xf numFmtId="38" fontId="10" fillId="0" borderId="0" xfId="15" applyNumberFormat="1" applyFont="1" applyAlignment="1">
      <alignment/>
    </xf>
    <xf numFmtId="43" fontId="10" fillId="0" borderId="0" xfId="15" applyFont="1" applyAlignment="1">
      <alignment/>
    </xf>
    <xf numFmtId="38" fontId="10" fillId="0" borderId="3" xfId="15" applyNumberFormat="1" applyFont="1" applyBorder="1" applyAlignment="1">
      <alignment/>
    </xf>
    <xf numFmtId="187" fontId="10" fillId="0" borderId="3" xfId="15" applyNumberFormat="1" applyFont="1" applyBorder="1" applyAlignment="1">
      <alignment/>
    </xf>
    <xf numFmtId="37" fontId="10" fillId="0" borderId="0" xfId="22" applyFont="1" applyAlignment="1" applyProtection="1">
      <alignment horizontal="left"/>
      <protection/>
    </xf>
    <xf numFmtId="187" fontId="10" fillId="0" borderId="4" xfId="15" applyNumberFormat="1" applyFont="1" applyBorder="1" applyAlignment="1">
      <alignment/>
    </xf>
    <xf numFmtId="38" fontId="10" fillId="0" borderId="5" xfId="15" applyNumberFormat="1" applyFont="1" applyBorder="1" applyAlignment="1">
      <alignment/>
    </xf>
    <xf numFmtId="38" fontId="10" fillId="0" borderId="0" xfId="15" applyNumberFormat="1" applyFont="1" applyBorder="1" applyAlignment="1">
      <alignment/>
    </xf>
    <xf numFmtId="187" fontId="10" fillId="0" borderId="5" xfId="15" applyNumberFormat="1" applyFont="1" applyBorder="1" applyAlignment="1">
      <alignment/>
    </xf>
    <xf numFmtId="39" fontId="12" fillId="0" borderId="0" xfId="24" applyFont="1">
      <alignment/>
      <protection/>
    </xf>
    <xf numFmtId="37" fontId="10" fillId="0" borderId="0" xfId="22" applyFont="1">
      <alignment/>
      <protection/>
    </xf>
    <xf numFmtId="43" fontId="10" fillId="0" borderId="0" xfId="15" applyFont="1" applyBorder="1" applyAlignment="1">
      <alignment/>
    </xf>
    <xf numFmtId="38" fontId="10" fillId="0" borderId="6" xfId="15" applyNumberFormat="1" applyFont="1" applyBorder="1" applyAlignment="1">
      <alignment/>
    </xf>
    <xf numFmtId="38" fontId="12" fillId="0" borderId="7" xfId="15" applyNumberFormat="1" applyFont="1" applyBorder="1" applyAlignment="1">
      <alignment/>
    </xf>
    <xf numFmtId="38" fontId="12" fillId="0" borderId="0" xfId="15" applyNumberFormat="1" applyFont="1" applyBorder="1" applyAlignment="1">
      <alignment/>
    </xf>
    <xf numFmtId="43" fontId="10" fillId="0" borderId="0" xfId="15" applyFont="1" applyFill="1" applyAlignment="1">
      <alignment/>
    </xf>
    <xf numFmtId="187" fontId="10" fillId="0" borderId="8" xfId="15" applyNumberFormat="1" applyFont="1" applyBorder="1" applyAlignment="1">
      <alignment/>
    </xf>
    <xf numFmtId="187" fontId="10" fillId="0" borderId="8" xfId="15" applyNumberFormat="1" applyFont="1" applyFill="1" applyBorder="1" applyAlignment="1">
      <alignment/>
    </xf>
    <xf numFmtId="37" fontId="10" fillId="0" borderId="0" xfId="24" applyNumberFormat="1" applyFont="1" applyFill="1">
      <alignment/>
      <protection/>
    </xf>
    <xf numFmtId="39" fontId="10" fillId="0" borderId="0" xfId="24" applyFont="1" quotePrefix="1">
      <alignment/>
      <protection/>
    </xf>
    <xf numFmtId="38" fontId="0" fillId="0" borderId="0" xfId="24" applyNumberFormat="1" applyFont="1">
      <alignment/>
      <protection/>
    </xf>
    <xf numFmtId="39" fontId="0" fillId="0" borderId="0" xfId="24" applyFont="1" applyBorder="1">
      <alignment/>
      <protection/>
    </xf>
    <xf numFmtId="0" fontId="4" fillId="0" borderId="0" xfId="23" applyFont="1" applyFill="1" applyAlignment="1">
      <alignment horizontal="left"/>
      <protection/>
    </xf>
    <xf numFmtId="0" fontId="0" fillId="0" borderId="0" xfId="23" applyFont="1" applyFill="1" applyAlignment="1">
      <alignment horizontal="left"/>
      <protection/>
    </xf>
    <xf numFmtId="0" fontId="4" fillId="0" borderId="0" xfId="23" applyFont="1" applyAlignment="1" quotePrefix="1">
      <alignment horizontal="left"/>
      <protection/>
    </xf>
    <xf numFmtId="0" fontId="4" fillId="0" borderId="0" xfId="23" applyFont="1">
      <alignment/>
      <protection/>
    </xf>
    <xf numFmtId="0" fontId="0" fillId="0" borderId="0" xfId="23" applyFont="1" applyFill="1" applyAlignment="1">
      <alignment horizontal="justify"/>
      <protection/>
    </xf>
    <xf numFmtId="0" fontId="4" fillId="0" borderId="0" xfId="23" applyFont="1" quotePrefix="1">
      <alignment/>
      <protection/>
    </xf>
    <xf numFmtId="185" fontId="0" fillId="0" borderId="0" xfId="15" applyNumberFormat="1" applyFont="1" applyAlignment="1">
      <alignment/>
    </xf>
    <xf numFmtId="0" fontId="5" fillId="0" borderId="0" xfId="23" applyFont="1">
      <alignment/>
      <protection/>
    </xf>
    <xf numFmtId="0" fontId="0" fillId="0" borderId="0" xfId="23" applyFont="1" applyAlignment="1">
      <alignment horizontal="left"/>
      <protection/>
    </xf>
    <xf numFmtId="0" fontId="4" fillId="0" borderId="0" xfId="23" applyFont="1" applyAlignment="1">
      <alignment horizontal="center"/>
      <protection/>
    </xf>
    <xf numFmtId="187" fontId="0" fillId="0" borderId="0" xfId="15" applyNumberFormat="1" applyFont="1" applyFill="1" applyAlignment="1">
      <alignment horizontal="center"/>
    </xf>
    <xf numFmtId="187" fontId="0" fillId="0" borderId="1" xfId="15" applyNumberFormat="1" applyFont="1" applyFill="1" applyBorder="1" applyAlignment="1">
      <alignment horizontal="center"/>
    </xf>
    <xf numFmtId="187" fontId="0" fillId="0" borderId="0" xfId="15" applyNumberFormat="1" applyFont="1" applyFill="1" applyBorder="1" applyAlignment="1">
      <alignment horizontal="center"/>
    </xf>
    <xf numFmtId="187" fontId="0" fillId="0" borderId="6" xfId="15" applyNumberFormat="1" applyFont="1" applyFill="1" applyBorder="1" applyAlignment="1">
      <alignment horizontal="center"/>
    </xf>
    <xf numFmtId="0" fontId="18" fillId="0" borderId="0" xfId="23" applyFont="1">
      <alignment/>
      <protection/>
    </xf>
    <xf numFmtId="0" fontId="5" fillId="0" borderId="0" xfId="23" applyFont="1" applyAlignment="1" quotePrefix="1">
      <alignment horizontal="left"/>
      <protection/>
    </xf>
    <xf numFmtId="0" fontId="4" fillId="0" borderId="0" xfId="23" applyFont="1" applyAlignment="1">
      <alignment horizontal="left"/>
      <protection/>
    </xf>
    <xf numFmtId="187" fontId="0" fillId="0" borderId="0" xfId="15" applyNumberFormat="1" applyFont="1" applyAlignment="1">
      <alignment horizontal="center"/>
    </xf>
    <xf numFmtId="187" fontId="0" fillId="0" borderId="1" xfId="17" applyNumberFormat="1" applyFont="1" applyBorder="1" applyAlignment="1">
      <alignment/>
    </xf>
    <xf numFmtId="187" fontId="0" fillId="0" borderId="2" xfId="17" applyNumberFormat="1" applyFont="1" applyBorder="1" applyAlignment="1">
      <alignment/>
    </xf>
    <xf numFmtId="0" fontId="0" fillId="0" borderId="0" xfId="23" applyFont="1" applyAlignment="1" quotePrefix="1">
      <alignment horizontal="right"/>
      <protection/>
    </xf>
    <xf numFmtId="0" fontId="0" fillId="0" borderId="0" xfId="23" applyFont="1" applyAlignment="1" quotePrefix="1">
      <alignment horizontal="left"/>
      <protection/>
    </xf>
    <xf numFmtId="0" fontId="19" fillId="0" borderId="0" xfId="23" applyFont="1">
      <alignment/>
      <protection/>
    </xf>
    <xf numFmtId="0" fontId="5" fillId="0" borderId="0" xfId="23" applyFont="1" applyAlignment="1">
      <alignment horizontal="center"/>
      <protection/>
    </xf>
    <xf numFmtId="0" fontId="0" fillId="0" borderId="0" xfId="23" applyFont="1" applyFill="1" applyAlignment="1" quotePrefix="1">
      <alignment horizontal="left"/>
      <protection/>
    </xf>
    <xf numFmtId="0" fontId="0" fillId="0" borderId="0" xfId="23" applyFont="1" applyBorder="1" quotePrefix="1">
      <alignment/>
      <protection/>
    </xf>
    <xf numFmtId="0" fontId="4" fillId="0" borderId="0" xfId="23" applyFont="1" applyBorder="1" applyAlignment="1">
      <alignment horizontal="center"/>
      <protection/>
    </xf>
    <xf numFmtId="0" fontId="15" fillId="0" borderId="0" xfId="23" applyFont="1" applyBorder="1">
      <alignment/>
      <protection/>
    </xf>
    <xf numFmtId="0" fontId="0" fillId="0" borderId="0" xfId="23" applyFont="1" applyBorder="1" applyAlignment="1">
      <alignment horizontal="center"/>
      <protection/>
    </xf>
    <xf numFmtId="0" fontId="15" fillId="0" borderId="0" xfId="23" applyFont="1" applyBorder="1" quotePrefix="1">
      <alignment/>
      <protection/>
    </xf>
    <xf numFmtId="187" fontId="0" fillId="0" borderId="0" xfId="17" applyNumberFormat="1" applyFont="1" applyBorder="1" applyAlignment="1">
      <alignment/>
    </xf>
    <xf numFmtId="187" fontId="0" fillId="0" borderId="2" xfId="23" applyNumberFormat="1" applyFont="1" applyBorder="1">
      <alignment/>
      <protection/>
    </xf>
    <xf numFmtId="187" fontId="0" fillId="0" borderId="0" xfId="23" applyNumberFormat="1" applyFont="1" applyBorder="1">
      <alignment/>
      <protection/>
    </xf>
    <xf numFmtId="187" fontId="4" fillId="0" borderId="0" xfId="23" applyNumberFormat="1" applyFont="1" applyBorder="1">
      <alignment/>
      <protection/>
    </xf>
    <xf numFmtId="187" fontId="0" fillId="0" borderId="0" xfId="15" applyNumberFormat="1" applyFont="1" applyFill="1" applyAlignment="1">
      <alignment/>
    </xf>
    <xf numFmtId="2" fontId="0" fillId="0" borderId="0" xfId="23" applyNumberFormat="1" applyFont="1">
      <alignment/>
      <protection/>
    </xf>
    <xf numFmtId="2" fontId="0" fillId="0" borderId="0" xfId="23" applyNumberFormat="1" applyFont="1" applyFill="1">
      <alignment/>
      <protection/>
    </xf>
    <xf numFmtId="0" fontId="20" fillId="0" borderId="0" xfId="23" applyFont="1" applyFill="1" applyAlignment="1">
      <alignment horizontal="right"/>
      <protection/>
    </xf>
    <xf numFmtId="0" fontId="13" fillId="0" borderId="0" xfId="23" applyFont="1" applyFill="1" applyAlignment="1">
      <alignment horizontal="right"/>
      <protection/>
    </xf>
    <xf numFmtId="0" fontId="0" fillId="0" borderId="0" xfId="0" applyFont="1" applyAlignment="1">
      <alignment/>
    </xf>
    <xf numFmtId="0" fontId="0" fillId="0" borderId="0" xfId="23" applyFont="1" applyAlignment="1">
      <alignment horizontal="right"/>
      <protection/>
    </xf>
    <xf numFmtId="0" fontId="4" fillId="0" borderId="0" xfId="23" applyFont="1" applyAlignment="1">
      <alignment horizontal="right"/>
      <protection/>
    </xf>
    <xf numFmtId="0" fontId="0" fillId="0" borderId="0" xfId="23" applyFont="1" applyBorder="1" applyAlignment="1">
      <alignment horizontal="right"/>
      <protection/>
    </xf>
    <xf numFmtId="0" fontId="4" fillId="0" borderId="0" xfId="23" applyFont="1" applyBorder="1" applyAlignment="1">
      <alignment horizontal="right"/>
      <protection/>
    </xf>
    <xf numFmtId="187" fontId="0" fillId="0" borderId="0" xfId="15" applyNumberFormat="1" applyFont="1" applyBorder="1" applyAlignment="1">
      <alignment horizontal="center"/>
    </xf>
    <xf numFmtId="43" fontId="0" fillId="0" borderId="0" xfId="15" applyNumberFormat="1" applyFont="1" applyFill="1" applyBorder="1" applyAlignment="1">
      <alignment/>
    </xf>
    <xf numFmtId="187" fontId="0" fillId="0" borderId="0" xfId="15" applyNumberFormat="1" applyFont="1" applyFill="1" applyBorder="1" applyAlignment="1">
      <alignment/>
    </xf>
    <xf numFmtId="2" fontId="0" fillId="0" borderId="0" xfId="23" applyNumberFormat="1" applyFont="1" applyBorder="1">
      <alignment/>
      <protection/>
    </xf>
    <xf numFmtId="0" fontId="0" fillId="0" borderId="0" xfId="0" applyFont="1" applyBorder="1" applyAlignment="1">
      <alignment horizontal="justify"/>
    </xf>
    <xf numFmtId="43" fontId="0" fillId="0" borderId="9" xfId="15" applyNumberFormat="1" applyFont="1" applyFill="1" applyBorder="1" applyAlignment="1">
      <alignment/>
    </xf>
    <xf numFmtId="0" fontId="12" fillId="0" borderId="2" xfId="23" applyFont="1" applyBorder="1" applyAlignment="1">
      <alignment horizontal="left"/>
      <protection/>
    </xf>
    <xf numFmtId="0" fontId="4" fillId="0" borderId="2" xfId="23" applyFont="1" applyFill="1" applyBorder="1" applyAlignment="1">
      <alignment horizontal="left"/>
      <protection/>
    </xf>
    <xf numFmtId="0" fontId="23" fillId="2" borderId="0" xfId="23" applyFont="1" applyFill="1" applyAlignment="1">
      <alignment horizontal="left"/>
      <protection/>
    </xf>
    <xf numFmtId="0" fontId="24" fillId="2" borderId="0" xfId="23" applyFont="1" applyFill="1" applyAlignment="1">
      <alignment horizontal="left"/>
      <protection/>
    </xf>
    <xf numFmtId="0" fontId="21" fillId="2" borderId="0" xfId="23" applyFont="1" applyFill="1" applyAlignment="1">
      <alignment horizontal="left"/>
      <protection/>
    </xf>
    <xf numFmtId="0" fontId="21" fillId="2" borderId="0" xfId="23" applyFont="1" applyFill="1">
      <alignment/>
      <protection/>
    </xf>
    <xf numFmtId="0" fontId="22" fillId="2" borderId="0" xfId="23" applyFont="1" applyFill="1">
      <alignment/>
      <protection/>
    </xf>
    <xf numFmtId="0" fontId="5" fillId="0" borderId="0" xfId="23" applyFont="1" applyAlignment="1">
      <alignment horizontal="right"/>
      <protection/>
    </xf>
    <xf numFmtId="0" fontId="4" fillId="0" borderId="0" xfId="23" applyFont="1" applyFill="1" applyAlignment="1">
      <alignment horizontal="right"/>
      <protection/>
    </xf>
    <xf numFmtId="187" fontId="0" fillId="0" borderId="0" xfId="17" applyNumberFormat="1" applyFont="1" applyFill="1" applyBorder="1" applyAlignment="1">
      <alignment/>
    </xf>
    <xf numFmtId="0" fontId="19" fillId="0" borderId="0" xfId="23" applyFont="1" applyFill="1" applyBorder="1">
      <alignment/>
      <protection/>
    </xf>
    <xf numFmtId="0" fontId="15" fillId="0" borderId="0" xfId="23" applyFont="1" applyFill="1" applyBorder="1" quotePrefix="1">
      <alignment/>
      <protection/>
    </xf>
    <xf numFmtId="187" fontId="0" fillId="0" borderId="1" xfId="17" applyNumberFormat="1" applyFont="1" applyFill="1" applyBorder="1" applyAlignment="1">
      <alignment/>
    </xf>
    <xf numFmtId="0" fontId="0" fillId="0" borderId="0" xfId="23" applyFont="1" applyFill="1" applyBorder="1" quotePrefix="1">
      <alignment/>
      <protection/>
    </xf>
    <xf numFmtId="187" fontId="0" fillId="0" borderId="6" xfId="17" applyNumberFormat="1" applyFont="1" applyFill="1" applyBorder="1" applyAlignment="1">
      <alignment/>
    </xf>
    <xf numFmtId="0" fontId="15" fillId="0" borderId="0" xfId="23" applyFont="1" applyFill="1" applyBorder="1">
      <alignment/>
      <protection/>
    </xf>
    <xf numFmtId="0" fontId="0" fillId="0" borderId="0" xfId="23" applyFont="1" applyFill="1" applyBorder="1" applyAlignment="1">
      <alignment horizontal="center"/>
      <protection/>
    </xf>
    <xf numFmtId="187" fontId="4" fillId="0" borderId="7" xfId="15" applyNumberFormat="1" applyFont="1" applyBorder="1" applyAlignment="1">
      <alignment/>
    </xf>
    <xf numFmtId="0" fontId="17" fillId="0" borderId="0" xfId="23" applyFont="1">
      <alignment/>
      <protection/>
    </xf>
    <xf numFmtId="0" fontId="25" fillId="0" borderId="0" xfId="23" applyFont="1" applyFill="1" applyAlignment="1">
      <alignment horizontal="justify"/>
      <protection/>
    </xf>
    <xf numFmtId="0" fontId="0" fillId="0" borderId="0" xfId="0" applyAlignment="1">
      <alignment/>
    </xf>
    <xf numFmtId="0" fontId="0" fillId="0" borderId="10" xfId="0" applyBorder="1" applyAlignment="1">
      <alignment/>
    </xf>
    <xf numFmtId="0" fontId="0" fillId="0" borderId="11" xfId="0" applyBorder="1" applyAlignment="1">
      <alignment/>
    </xf>
    <xf numFmtId="187" fontId="0" fillId="0" borderId="10" xfId="15" applyNumberFormat="1" applyBorder="1" applyAlignment="1">
      <alignment/>
    </xf>
    <xf numFmtId="187" fontId="0" fillId="0" borderId="12" xfId="15" applyNumberFormat="1" applyFont="1" applyBorder="1" applyAlignment="1">
      <alignment/>
    </xf>
    <xf numFmtId="0" fontId="4" fillId="0" borderId="4" xfId="0" applyFont="1" applyBorder="1" applyAlignment="1">
      <alignment horizontal="right"/>
    </xf>
    <xf numFmtId="0" fontId="0" fillId="0" borderId="4" xfId="0" applyBorder="1" applyAlignment="1">
      <alignment/>
    </xf>
    <xf numFmtId="187" fontId="0" fillId="0" borderId="4" xfId="0" applyNumberFormat="1" applyBorder="1" applyAlignment="1">
      <alignment/>
    </xf>
    <xf numFmtId="187" fontId="0" fillId="0" borderId="4" xfId="15" applyNumberFormat="1" applyBorder="1" applyAlignment="1">
      <alignment/>
    </xf>
    <xf numFmtId="187" fontId="0" fillId="0" borderId="5" xfId="15" applyNumberFormat="1" applyFont="1" applyBorder="1" applyAlignment="1">
      <alignment/>
    </xf>
    <xf numFmtId="9" fontId="0" fillId="0" borderId="4" xfId="25" applyBorder="1" applyAlignment="1">
      <alignment/>
    </xf>
    <xf numFmtId="0" fontId="0" fillId="0" borderId="5" xfId="23" applyFont="1" applyBorder="1">
      <alignment/>
      <protection/>
    </xf>
    <xf numFmtId="0" fontId="0" fillId="0" borderId="4" xfId="0" applyBorder="1" applyAlignment="1">
      <alignment horizontal="righ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4" fillId="0" borderId="16" xfId="23" applyFont="1" applyBorder="1">
      <alignment/>
      <protection/>
    </xf>
    <xf numFmtId="0" fontId="0" fillId="0" borderId="1" xfId="23" applyFont="1" applyBorder="1">
      <alignment/>
      <protection/>
    </xf>
    <xf numFmtId="0" fontId="0" fillId="0" borderId="12" xfId="23" applyFont="1" applyBorder="1">
      <alignment/>
      <protection/>
    </xf>
    <xf numFmtId="0" fontId="0" fillId="0" borderId="11" xfId="0" applyBorder="1" applyAlignment="1">
      <alignment horizontal="left" indent="1"/>
    </xf>
    <xf numFmtId="0" fontId="4" fillId="0" borderId="11" xfId="0" applyFont="1" applyBorder="1" applyAlignment="1">
      <alignment horizontal="left" indent="1"/>
    </xf>
    <xf numFmtId="0" fontId="4" fillId="0" borderId="0" xfId="0" applyFont="1" applyBorder="1" applyAlignment="1">
      <alignment horizontal="left" indent="1"/>
    </xf>
    <xf numFmtId="0" fontId="4" fillId="3" borderId="17" xfId="0" applyFont="1" applyFill="1" applyBorder="1" applyAlignment="1">
      <alignment horizontal="right" vertical="center"/>
    </xf>
    <xf numFmtId="38" fontId="16" fillId="0" borderId="0" xfId="0" applyNumberFormat="1" applyFont="1" applyFill="1" applyAlignment="1">
      <alignment horizontal="right"/>
    </xf>
    <xf numFmtId="0" fontId="16" fillId="0" borderId="0" xfId="0" applyFont="1" applyFill="1" applyBorder="1" applyAlignment="1">
      <alignment horizontal="right"/>
    </xf>
    <xf numFmtId="0" fontId="12" fillId="0" borderId="0" xfId="17" applyNumberFormat="1" applyFont="1" applyFill="1" applyBorder="1" applyAlignment="1">
      <alignment horizontal="right"/>
    </xf>
    <xf numFmtId="0" fontId="16" fillId="0" borderId="0" xfId="0" applyNumberFormat="1" applyFont="1" applyFill="1" applyAlignment="1">
      <alignment horizontal="right"/>
    </xf>
    <xf numFmtId="0" fontId="10" fillId="0" borderId="0" xfId="17" applyNumberFormat="1" applyFont="1" applyFill="1" applyBorder="1" applyAlignment="1">
      <alignment horizontal="right"/>
    </xf>
    <xf numFmtId="0" fontId="26" fillId="0" borderId="0" xfId="0" applyNumberFormat="1" applyFont="1" applyFill="1" applyAlignment="1">
      <alignment horizontal="right"/>
    </xf>
    <xf numFmtId="187" fontId="10" fillId="0" borderId="1" xfId="15" applyNumberFormat="1" applyFont="1" applyFill="1" applyBorder="1" applyAlignment="1">
      <alignment horizontal="right"/>
    </xf>
    <xf numFmtId="0" fontId="4" fillId="0" borderId="0" xfId="0" applyFont="1" applyAlignment="1">
      <alignment/>
    </xf>
    <xf numFmtId="0" fontId="4" fillId="0" borderId="0" xfId="23" applyFont="1" applyBorder="1">
      <alignment/>
      <protection/>
    </xf>
    <xf numFmtId="0" fontId="27" fillId="0" borderId="0" xfId="23" applyFont="1">
      <alignment/>
      <protection/>
    </xf>
    <xf numFmtId="0" fontId="20" fillId="0" borderId="0" xfId="23" applyFont="1" applyFill="1" applyBorder="1">
      <alignment/>
      <protection/>
    </xf>
    <xf numFmtId="187" fontId="10" fillId="0" borderId="1" xfId="15" applyNumberFormat="1" applyFont="1" applyBorder="1" applyAlignment="1" quotePrefix="1">
      <alignment horizontal="right"/>
    </xf>
    <xf numFmtId="187" fontId="10" fillId="0" borderId="0" xfId="15" applyNumberFormat="1" applyFont="1" applyBorder="1" applyAlignment="1" quotePrefix="1">
      <alignment horizontal="right"/>
    </xf>
    <xf numFmtId="187" fontId="0" fillId="0" borderId="0" xfId="15" applyNumberFormat="1" applyBorder="1" applyAlignment="1">
      <alignment/>
    </xf>
    <xf numFmtId="0" fontId="4" fillId="0" borderId="0" xfId="0" applyFont="1" applyBorder="1" applyAlignment="1">
      <alignment horizontal="right"/>
    </xf>
    <xf numFmtId="0" fontId="0" fillId="0" borderId="0" xfId="0" applyBorder="1" applyAlignment="1">
      <alignment horizontal="right"/>
    </xf>
    <xf numFmtId="187" fontId="0" fillId="0" borderId="1" xfId="15" applyNumberFormat="1" applyFont="1" applyBorder="1" applyAlignment="1">
      <alignment/>
    </xf>
    <xf numFmtId="0" fontId="17" fillId="0" borderId="0" xfId="23" applyFont="1" applyFill="1">
      <alignment/>
      <protection/>
    </xf>
    <xf numFmtId="187" fontId="10" fillId="0" borderId="1" xfId="15" applyNumberFormat="1" applyFont="1" applyBorder="1" applyAlignment="1">
      <alignment horizontal="right"/>
    </xf>
    <xf numFmtId="0" fontId="4" fillId="0" borderId="0" xfId="0" applyFont="1" applyBorder="1" applyAlignment="1">
      <alignment horizontal="justify"/>
    </xf>
    <xf numFmtId="187" fontId="4" fillId="0" borderId="0" xfId="15" applyNumberFormat="1" applyFont="1" applyBorder="1" applyAlignment="1">
      <alignment/>
    </xf>
    <xf numFmtId="0" fontId="18" fillId="0" borderId="0" xfId="23" applyFont="1" applyFill="1">
      <alignment/>
      <protection/>
    </xf>
    <xf numFmtId="0" fontId="0" fillId="0" borderId="0" xfId="23" applyFont="1" applyAlignment="1">
      <alignment/>
      <protection/>
    </xf>
    <xf numFmtId="219" fontId="19" fillId="0" borderId="0" xfId="23" applyNumberFormat="1" applyFont="1">
      <alignment/>
      <protection/>
    </xf>
    <xf numFmtId="0" fontId="0" fillId="0" borderId="0" xfId="23" applyFont="1" applyAlignment="1">
      <alignment/>
      <protection/>
    </xf>
    <xf numFmtId="39" fontId="0" fillId="0" borderId="0" xfId="24" applyFont="1">
      <alignment/>
      <protection/>
    </xf>
    <xf numFmtId="0" fontId="0" fillId="0" borderId="0" xfId="23" applyFont="1" applyAlignment="1">
      <alignment horizontal="left"/>
      <protection/>
    </xf>
    <xf numFmtId="0" fontId="0" fillId="0" borderId="0" xfId="23" applyFont="1">
      <alignment/>
      <protection/>
    </xf>
    <xf numFmtId="187" fontId="10" fillId="0" borderId="0" xfId="15" applyNumberFormat="1" applyFont="1" applyAlignment="1">
      <alignment horizontal="right"/>
    </xf>
    <xf numFmtId="187" fontId="10" fillId="0" borderId="2" xfId="23" applyNumberFormat="1" applyFont="1" applyFill="1" applyBorder="1">
      <alignment/>
      <protection/>
    </xf>
    <xf numFmtId="0" fontId="0" fillId="0" borderId="0" xfId="23" applyFont="1" applyFill="1">
      <alignment/>
      <protection/>
    </xf>
    <xf numFmtId="0" fontId="0" fillId="0" borderId="0" xfId="23" applyFont="1" applyBorder="1" applyAlignment="1">
      <alignment horizontal="left"/>
      <protection/>
    </xf>
    <xf numFmtId="0" fontId="0" fillId="0" borderId="0" xfId="23" applyFont="1" applyBorder="1" applyAlignment="1">
      <alignment/>
      <protection/>
    </xf>
    <xf numFmtId="187" fontId="10" fillId="0" borderId="0" xfId="15" applyNumberFormat="1" applyFont="1" applyFill="1" applyBorder="1" applyAlignment="1">
      <alignment/>
    </xf>
    <xf numFmtId="37" fontId="12" fillId="0" borderId="1" xfId="24" applyNumberFormat="1" applyFont="1" applyBorder="1" applyAlignment="1" quotePrefix="1">
      <alignment horizontal="right"/>
      <protection/>
    </xf>
    <xf numFmtId="187" fontId="12" fillId="0" borderId="1" xfId="15" applyNumberFormat="1" applyFont="1" applyBorder="1" applyAlignment="1" quotePrefix="1">
      <alignment horizontal="right"/>
    </xf>
    <xf numFmtId="39" fontId="0" fillId="0" borderId="0" xfId="24" applyFont="1">
      <alignment/>
      <protection/>
    </xf>
    <xf numFmtId="37" fontId="12" fillId="0" borderId="0" xfId="23" applyNumberFormat="1" applyFont="1" applyAlignment="1">
      <alignment horizontal="centerContinuous"/>
      <protection/>
    </xf>
    <xf numFmtId="37" fontId="12" fillId="0" borderId="0" xfId="23" applyNumberFormat="1" applyFont="1">
      <alignment/>
      <protection/>
    </xf>
    <xf numFmtId="187" fontId="12" fillId="0" borderId="0" xfId="15" applyNumberFormat="1" applyFont="1" applyAlignment="1" quotePrefix="1">
      <alignment horizontal="right"/>
    </xf>
    <xf numFmtId="187" fontId="12" fillId="0" borderId="8" xfId="15" applyNumberFormat="1" applyFont="1" applyBorder="1" applyAlignment="1" quotePrefix="1">
      <alignment horizontal="right"/>
    </xf>
    <xf numFmtId="187" fontId="12" fillId="0" borderId="0" xfId="15" applyNumberFormat="1" applyFont="1" applyBorder="1" applyAlignment="1">
      <alignment/>
    </xf>
    <xf numFmtId="187" fontId="12" fillId="0" borderId="0" xfId="15" applyNumberFormat="1" applyFont="1" applyAlignment="1">
      <alignment/>
    </xf>
    <xf numFmtId="187" fontId="12" fillId="0" borderId="1" xfId="15" applyNumberFormat="1" applyFont="1" applyBorder="1" applyAlignment="1">
      <alignment/>
    </xf>
    <xf numFmtId="187" fontId="12" fillId="0" borderId="2" xfId="15" applyNumberFormat="1" applyFont="1" applyBorder="1" applyAlignment="1">
      <alignment/>
    </xf>
    <xf numFmtId="37" fontId="4" fillId="0" borderId="0" xfId="24" applyNumberFormat="1" applyFont="1">
      <alignment/>
      <protection/>
    </xf>
    <xf numFmtId="187" fontId="12" fillId="0" borderId="0" xfId="15" applyNumberFormat="1" applyFont="1" applyBorder="1" applyAlignment="1" quotePrefix="1">
      <alignment horizontal="right"/>
    </xf>
    <xf numFmtId="37" fontId="12" fillId="0" borderId="0" xfId="23" applyNumberFormat="1" applyFont="1" applyFill="1" applyAlignment="1">
      <alignment horizontal="centerContinuous"/>
      <protection/>
    </xf>
    <xf numFmtId="37" fontId="12" fillId="0" borderId="0" xfId="23" applyNumberFormat="1" applyFont="1" applyFill="1">
      <alignment/>
      <protection/>
    </xf>
    <xf numFmtId="43" fontId="10" fillId="0" borderId="0" xfId="15" applyFont="1" applyBorder="1" applyAlignment="1" quotePrefix="1">
      <alignment horizontal="right"/>
    </xf>
    <xf numFmtId="43" fontId="10" fillId="0" borderId="0" xfId="15" applyFont="1" applyBorder="1" applyAlignment="1">
      <alignment horizontal="right"/>
    </xf>
    <xf numFmtId="37" fontId="10" fillId="0" borderId="0" xfId="24" applyNumberFormat="1" applyFont="1" applyBorder="1" applyAlignment="1">
      <alignment horizontal="right"/>
      <protection/>
    </xf>
    <xf numFmtId="37" fontId="10" fillId="0" borderId="0" xfId="24" applyNumberFormat="1" applyFont="1" applyBorder="1" applyAlignment="1" quotePrefix="1">
      <alignment horizontal="right"/>
      <protection/>
    </xf>
    <xf numFmtId="37" fontId="12" fillId="0" borderId="0" xfId="24" applyNumberFormat="1" applyFont="1" applyBorder="1" applyAlignment="1" quotePrefix="1">
      <alignment horizontal="right"/>
      <protection/>
    </xf>
    <xf numFmtId="187" fontId="12" fillId="0" borderId="0" xfId="17" applyNumberFormat="1" applyFont="1" applyFill="1" applyBorder="1" applyAlignment="1">
      <alignment horizontal="right"/>
    </xf>
    <xf numFmtId="187" fontId="0" fillId="0" borderId="0" xfId="17" applyNumberFormat="1" applyFont="1" applyFill="1" applyBorder="1" applyAlignment="1">
      <alignment horizontal="center"/>
    </xf>
    <xf numFmtId="43" fontId="10" fillId="0" borderId="0" xfId="23" applyNumberFormat="1" applyFont="1" applyFill="1" applyBorder="1">
      <alignment/>
      <protection/>
    </xf>
    <xf numFmtId="43" fontId="10" fillId="0" borderId="2" xfId="15" applyNumberFormat="1" applyFont="1" applyFill="1" applyBorder="1" applyAlignment="1">
      <alignment horizontal="center"/>
    </xf>
    <xf numFmtId="43" fontId="10" fillId="0" borderId="0" xfId="15" applyNumberFormat="1" applyFont="1" applyFill="1" applyBorder="1" applyAlignment="1">
      <alignment horizontal="center"/>
    </xf>
    <xf numFmtId="0" fontId="0" fillId="0" borderId="0" xfId="23" applyFont="1" applyFill="1">
      <alignment/>
      <protection/>
    </xf>
    <xf numFmtId="39" fontId="10" fillId="0" borderId="0" xfId="24" applyFont="1" applyFill="1" applyAlignment="1">
      <alignment horizontal="justify"/>
      <protection/>
    </xf>
    <xf numFmtId="0" fontId="15" fillId="0" borderId="0" xfId="23" applyFont="1" applyAlignment="1">
      <alignment horizontal="left" wrapText="1"/>
      <protection/>
    </xf>
    <xf numFmtId="0" fontId="0" fillId="0" borderId="0" xfId="0" applyAlignment="1">
      <alignment wrapText="1"/>
    </xf>
    <xf numFmtId="38" fontId="16" fillId="0" borderId="0" xfId="0" applyNumberFormat="1" applyFont="1" applyFill="1" applyAlignment="1">
      <alignment horizontal="right"/>
    </xf>
    <xf numFmtId="39" fontId="10" fillId="0" borderId="0" xfId="24" applyFont="1" applyAlignment="1">
      <alignment horizontal="justify"/>
      <protection/>
    </xf>
    <xf numFmtId="0" fontId="4" fillId="0" borderId="2" xfId="23" applyFont="1" applyFill="1" applyBorder="1" applyAlignment="1">
      <alignment horizontal="center"/>
      <protection/>
    </xf>
    <xf numFmtId="0" fontId="4" fillId="0" borderId="2" xfId="0" applyFont="1" applyBorder="1" applyAlignment="1">
      <alignment/>
    </xf>
    <xf numFmtId="0" fontId="0" fillId="0" borderId="0" xfId="23" applyFont="1" applyFill="1" applyAlignment="1">
      <alignment horizontal="justify"/>
      <protection/>
    </xf>
    <xf numFmtId="0" fontId="0" fillId="0" borderId="0" xfId="0" applyFont="1" applyFill="1" applyAlignment="1">
      <alignment horizontal="justify"/>
    </xf>
    <xf numFmtId="0" fontId="0" fillId="0" borderId="0" xfId="23" applyFont="1" applyBorder="1" applyAlignment="1">
      <alignment horizontal="left"/>
      <protection/>
    </xf>
    <xf numFmtId="0" fontId="0" fillId="0" borderId="0" xfId="23" applyFont="1" applyFill="1" applyBorder="1" applyAlignment="1">
      <alignment horizontal="left"/>
      <protection/>
    </xf>
    <xf numFmtId="0" fontId="0" fillId="0" borderId="0" xfId="23" applyFont="1" applyFill="1" applyAlignment="1">
      <alignment horizontal="justify"/>
      <protection/>
    </xf>
    <xf numFmtId="0" fontId="0" fillId="0" borderId="0" xfId="23" applyFont="1" applyFill="1" applyAlignment="1">
      <alignment horizontal="justify" wrapText="1"/>
      <protection/>
    </xf>
    <xf numFmtId="0" fontId="0" fillId="0" borderId="0" xfId="0" applyFill="1" applyAlignment="1">
      <alignment wrapText="1"/>
    </xf>
    <xf numFmtId="0" fontId="4" fillId="0" borderId="0" xfId="23" applyFont="1" applyBorder="1" applyAlignment="1">
      <alignment horizontal="justify"/>
      <protection/>
    </xf>
    <xf numFmtId="0" fontId="4" fillId="0" borderId="0" xfId="0" applyFont="1" applyBorder="1" applyAlignment="1">
      <alignment horizontal="justify"/>
    </xf>
    <xf numFmtId="0" fontId="4" fillId="0" borderId="1" xfId="0" applyFont="1" applyBorder="1" applyAlignment="1">
      <alignment horizontal="justify"/>
    </xf>
    <xf numFmtId="0" fontId="0" fillId="0" borderId="0" xfId="23" applyFont="1" applyAlignment="1">
      <alignment horizontal="justify"/>
      <protection/>
    </xf>
    <xf numFmtId="0" fontId="0" fillId="0" borderId="0" xfId="0" applyFont="1" applyAlignment="1">
      <alignment horizontal="justify"/>
    </xf>
    <xf numFmtId="0" fontId="0" fillId="0" borderId="0" xfId="23" applyFont="1" applyAlignment="1">
      <alignment horizontal="justify"/>
      <protection/>
    </xf>
    <xf numFmtId="0" fontId="4" fillId="0" borderId="2" xfId="23" applyFont="1" applyBorder="1" applyAlignment="1">
      <alignment horizontal="center"/>
      <protection/>
    </xf>
    <xf numFmtId="0" fontId="4" fillId="0" borderId="0" xfId="23" applyFont="1" applyAlignment="1">
      <alignment/>
      <protection/>
    </xf>
    <xf numFmtId="0" fontId="0" fillId="0" borderId="0" xfId="0" applyFont="1" applyFill="1" applyAlignment="1">
      <alignment horizontal="justify" wrapText="1"/>
    </xf>
    <xf numFmtId="0" fontId="0" fillId="0" borderId="0" xfId="23" applyFont="1" applyAlignment="1" quotePrefix="1">
      <alignment horizontal="justify"/>
      <protection/>
    </xf>
    <xf numFmtId="0" fontId="0" fillId="0" borderId="0" xfId="23" applyFont="1" applyFill="1" applyAlignment="1">
      <alignment horizontal="justify" wrapText="1"/>
      <protection/>
    </xf>
    <xf numFmtId="0" fontId="0" fillId="0" borderId="0" xfId="0" applyFont="1" applyFill="1" applyAlignment="1">
      <alignment horizontal="justify" wrapText="1"/>
    </xf>
    <xf numFmtId="0" fontId="0" fillId="0" borderId="0" xfId="23" applyFont="1" applyFill="1" applyAlignment="1">
      <alignment horizontal="justify"/>
      <protection/>
    </xf>
    <xf numFmtId="0" fontId="0" fillId="0" borderId="0" xfId="0" applyFont="1" applyFill="1" applyAlignment="1">
      <alignment horizontal="justify"/>
    </xf>
    <xf numFmtId="15" fontId="0" fillId="0" borderId="0" xfId="23" applyNumberFormat="1" applyFont="1" applyFill="1" applyAlignment="1" quotePrefix="1">
      <alignment/>
      <protection/>
    </xf>
    <xf numFmtId="0" fontId="0" fillId="0" borderId="0" xfId="0" applyFill="1" applyAlignment="1">
      <alignment/>
    </xf>
    <xf numFmtId="0" fontId="4" fillId="3" borderId="6" xfId="0" applyFont="1" applyFill="1" applyBorder="1" applyAlignment="1">
      <alignment horizontal="right" vertical="center"/>
    </xf>
    <xf numFmtId="0" fontId="0" fillId="3" borderId="18" xfId="0" applyFill="1" applyBorder="1" applyAlignment="1">
      <alignment vertical="center"/>
    </xf>
    <xf numFmtId="0" fontId="4" fillId="0" borderId="0" xfId="0" applyFont="1" applyBorder="1" applyAlignment="1">
      <alignment horizontal="right"/>
    </xf>
    <xf numFmtId="0" fontId="0" fillId="0" borderId="10" xfId="0" applyBorder="1" applyAlignment="1">
      <alignment/>
    </xf>
    <xf numFmtId="0" fontId="0" fillId="0" borderId="2" xfId="0" applyFont="1" applyBorder="1" applyAlignment="1">
      <alignment/>
    </xf>
    <xf numFmtId="0" fontId="12" fillId="0" borderId="2" xfId="23" applyFont="1" applyFill="1" applyBorder="1" applyAlignment="1">
      <alignment horizontal="center"/>
      <protection/>
    </xf>
    <xf numFmtId="0" fontId="0" fillId="0" borderId="2" xfId="23" applyFont="1" applyFill="1" applyBorder="1" applyAlignment="1">
      <alignment horizontal="center"/>
      <protection/>
    </xf>
    <xf numFmtId="0" fontId="0" fillId="0" borderId="2" xfId="0" applyFont="1" applyBorder="1" applyAlignment="1">
      <alignment horizontal="center"/>
    </xf>
    <xf numFmtId="0" fontId="10" fillId="0" borderId="0" xfId="23" applyFont="1" applyFill="1" applyBorder="1" applyAlignment="1">
      <alignment horizontal="justify"/>
      <protection/>
    </xf>
  </cellXfs>
  <cellStyles count="12">
    <cellStyle name="Normal" xfId="0"/>
    <cellStyle name="Comma" xfId="15"/>
    <cellStyle name="Comma [0]" xfId="16"/>
    <cellStyle name="Comma_June 2001" xfId="17"/>
    <cellStyle name="Currency" xfId="18"/>
    <cellStyle name="Currency [0]" xfId="19"/>
    <cellStyle name="Followed Hyperlink" xfId="20"/>
    <cellStyle name="Hyperlink" xfId="21"/>
    <cellStyle name="Normal_AXISDEV-2002ksl" xfId="22"/>
    <cellStyle name="Normal_June 2001" xfId="23"/>
    <cellStyle name="Normal_PYT Group 30 September 2003"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217</xdr:row>
      <xdr:rowOff>0</xdr:rowOff>
    </xdr:from>
    <xdr:to>
      <xdr:col>7</xdr:col>
      <xdr:colOff>0</xdr:colOff>
      <xdr:row>217</xdr:row>
      <xdr:rowOff>0</xdr:rowOff>
    </xdr:to>
    <xdr:sp>
      <xdr:nvSpPr>
        <xdr:cNvPr id="1" name="TextBox 4"/>
        <xdr:cNvSpPr txBox="1">
          <a:spLocks noChangeArrowheads="1"/>
        </xdr:cNvSpPr>
      </xdr:nvSpPr>
      <xdr:spPr>
        <a:xfrm>
          <a:off x="266700" y="38366700"/>
          <a:ext cx="5276850" cy="0"/>
        </a:xfrm>
        <a:prstGeom prst="rect">
          <a:avLst/>
        </a:prstGeom>
        <a:solidFill>
          <a:srgbClr val="FFFFFF"/>
        </a:solidFill>
        <a:ln w="9525" cmpd="sng">
          <a:noFill/>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217</xdr:row>
      <xdr:rowOff>0</xdr:rowOff>
    </xdr:from>
    <xdr:to>
      <xdr:col>6</xdr:col>
      <xdr:colOff>847725</xdr:colOff>
      <xdr:row>217</xdr:row>
      <xdr:rowOff>0</xdr:rowOff>
    </xdr:to>
    <xdr:sp>
      <xdr:nvSpPr>
        <xdr:cNvPr id="2" name="TextBox 5"/>
        <xdr:cNvSpPr txBox="1">
          <a:spLocks noChangeArrowheads="1"/>
        </xdr:cNvSpPr>
      </xdr:nvSpPr>
      <xdr:spPr>
        <a:xfrm>
          <a:off x="428625" y="38366700"/>
          <a:ext cx="5114925" cy="0"/>
        </a:xfrm>
        <a:prstGeom prst="rect">
          <a:avLst/>
        </a:prstGeom>
        <a:solidFill>
          <a:srgbClr val="FFFFFF"/>
        </a:solidFill>
        <a:ln w="9525" cmpd="sng">
          <a:noFill/>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0</xdr:col>
      <xdr:colOff>257175</xdr:colOff>
      <xdr:row>225</xdr:row>
      <xdr:rowOff>0</xdr:rowOff>
    </xdr:from>
    <xdr:to>
      <xdr:col>7</xdr:col>
      <xdr:colOff>0</xdr:colOff>
      <xdr:row>225</xdr:row>
      <xdr:rowOff>0</xdr:rowOff>
    </xdr:to>
    <xdr:sp>
      <xdr:nvSpPr>
        <xdr:cNvPr id="3" name="TextBox 7"/>
        <xdr:cNvSpPr txBox="1">
          <a:spLocks noChangeArrowheads="1"/>
        </xdr:cNvSpPr>
      </xdr:nvSpPr>
      <xdr:spPr>
        <a:xfrm>
          <a:off x="257175" y="39662100"/>
          <a:ext cx="5286375" cy="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10</xdr:col>
      <xdr:colOff>0</xdr:colOff>
      <xdr:row>309</xdr:row>
      <xdr:rowOff>0</xdr:rowOff>
    </xdr:from>
    <xdr:to>
      <xdr:col>10</xdr:col>
      <xdr:colOff>0</xdr:colOff>
      <xdr:row>309</xdr:row>
      <xdr:rowOff>0</xdr:rowOff>
    </xdr:to>
    <xdr:sp>
      <xdr:nvSpPr>
        <xdr:cNvPr id="4" name="TextBox 12"/>
        <xdr:cNvSpPr txBox="1">
          <a:spLocks noChangeArrowheads="1"/>
        </xdr:cNvSpPr>
      </xdr:nvSpPr>
      <xdr:spPr>
        <a:xfrm>
          <a:off x="7305675" y="5402580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10</xdr:col>
      <xdr:colOff>0</xdr:colOff>
      <xdr:row>309</xdr:row>
      <xdr:rowOff>0</xdr:rowOff>
    </xdr:from>
    <xdr:to>
      <xdr:col>10</xdr:col>
      <xdr:colOff>0</xdr:colOff>
      <xdr:row>309</xdr:row>
      <xdr:rowOff>0</xdr:rowOff>
    </xdr:to>
    <xdr:sp>
      <xdr:nvSpPr>
        <xdr:cNvPr id="5" name="TextBox 13"/>
        <xdr:cNvSpPr txBox="1">
          <a:spLocks noChangeArrowheads="1"/>
        </xdr:cNvSpPr>
      </xdr:nvSpPr>
      <xdr:spPr>
        <a:xfrm>
          <a:off x="7305675" y="5402580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10</xdr:col>
      <xdr:colOff>0</xdr:colOff>
      <xdr:row>309</xdr:row>
      <xdr:rowOff>0</xdr:rowOff>
    </xdr:from>
    <xdr:to>
      <xdr:col>10</xdr:col>
      <xdr:colOff>0</xdr:colOff>
      <xdr:row>309</xdr:row>
      <xdr:rowOff>0</xdr:rowOff>
    </xdr:to>
    <xdr:sp>
      <xdr:nvSpPr>
        <xdr:cNvPr id="6" name="TextBox 14"/>
        <xdr:cNvSpPr txBox="1">
          <a:spLocks noChangeArrowheads="1"/>
        </xdr:cNvSpPr>
      </xdr:nvSpPr>
      <xdr:spPr>
        <a:xfrm>
          <a:off x="7305675" y="5402580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10</xdr:col>
      <xdr:colOff>0</xdr:colOff>
      <xdr:row>309</xdr:row>
      <xdr:rowOff>0</xdr:rowOff>
    </xdr:from>
    <xdr:to>
      <xdr:col>10</xdr:col>
      <xdr:colOff>0</xdr:colOff>
      <xdr:row>309</xdr:row>
      <xdr:rowOff>0</xdr:rowOff>
    </xdr:to>
    <xdr:sp>
      <xdr:nvSpPr>
        <xdr:cNvPr id="7" name="TextBox 15"/>
        <xdr:cNvSpPr txBox="1">
          <a:spLocks noChangeArrowheads="1"/>
        </xdr:cNvSpPr>
      </xdr:nvSpPr>
      <xdr:spPr>
        <a:xfrm>
          <a:off x="7305675" y="54025800"/>
          <a:ext cx="0" cy="0"/>
        </a:xfrm>
        <a:prstGeom prst="rect">
          <a:avLst/>
        </a:prstGeom>
        <a:solidFill>
          <a:srgbClr val="FFFFFF"/>
        </a:solidFill>
        <a:ln w="9525" cmpd="sng">
          <a:noFill/>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10</xdr:col>
      <xdr:colOff>0</xdr:colOff>
      <xdr:row>309</xdr:row>
      <xdr:rowOff>0</xdr:rowOff>
    </xdr:from>
    <xdr:to>
      <xdr:col>10</xdr:col>
      <xdr:colOff>0</xdr:colOff>
      <xdr:row>309</xdr:row>
      <xdr:rowOff>0</xdr:rowOff>
    </xdr:to>
    <xdr:sp>
      <xdr:nvSpPr>
        <xdr:cNvPr id="8" name="TextBox 17"/>
        <xdr:cNvSpPr txBox="1">
          <a:spLocks noChangeArrowheads="1"/>
        </xdr:cNvSpPr>
      </xdr:nvSpPr>
      <xdr:spPr>
        <a:xfrm>
          <a:off x="7305675" y="54025800"/>
          <a:ext cx="0" cy="0"/>
        </a:xfrm>
        <a:prstGeom prst="rect">
          <a:avLst/>
        </a:prstGeom>
        <a:solidFill>
          <a:srgbClr val="FFFFFF"/>
        </a:solidFill>
        <a:ln w="9525" cmpd="sng">
          <a:noFill/>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10</xdr:col>
      <xdr:colOff>0</xdr:colOff>
      <xdr:row>309</xdr:row>
      <xdr:rowOff>0</xdr:rowOff>
    </xdr:from>
    <xdr:to>
      <xdr:col>10</xdr:col>
      <xdr:colOff>0</xdr:colOff>
      <xdr:row>309</xdr:row>
      <xdr:rowOff>0</xdr:rowOff>
    </xdr:to>
    <xdr:sp>
      <xdr:nvSpPr>
        <xdr:cNvPr id="9" name="TextBox 18"/>
        <xdr:cNvSpPr txBox="1">
          <a:spLocks noChangeArrowheads="1"/>
        </xdr:cNvSpPr>
      </xdr:nvSpPr>
      <xdr:spPr>
        <a:xfrm>
          <a:off x="7305675" y="54025800"/>
          <a:ext cx="0" cy="0"/>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2</xdr:col>
      <xdr:colOff>28575</xdr:colOff>
      <xdr:row>228</xdr:row>
      <xdr:rowOff>0</xdr:rowOff>
    </xdr:from>
    <xdr:to>
      <xdr:col>10</xdr:col>
      <xdr:colOff>0</xdr:colOff>
      <xdr:row>228</xdr:row>
      <xdr:rowOff>0</xdr:rowOff>
    </xdr:to>
    <xdr:sp>
      <xdr:nvSpPr>
        <xdr:cNvPr id="10" name="TextBox 21"/>
        <xdr:cNvSpPr txBox="1">
          <a:spLocks noChangeArrowheads="1"/>
        </xdr:cNvSpPr>
      </xdr:nvSpPr>
      <xdr:spPr>
        <a:xfrm>
          <a:off x="762000" y="40147875"/>
          <a:ext cx="6543675" cy="0"/>
        </a:xfrm>
        <a:prstGeom prst="rect">
          <a:avLst/>
        </a:prstGeom>
        <a:solidFill>
          <a:srgbClr val="FFFFFF"/>
        </a:solidFill>
        <a:ln w="9525" cmpd="sng">
          <a:noFill/>
        </a:ln>
      </xdr:spPr>
      <xdr:txBody>
        <a:bodyPr vertOverflow="clip" wrap="square"/>
        <a:p>
          <a:pPr algn="just">
            <a:defRPr/>
          </a:pPr>
          <a:r>
            <a:rPr lang="en-US" cap="none" sz="1000" b="0" i="0" u="none" baseline="0"/>
            <a:t>an increase in the authorized share capital of the Company from RM50,000,000 comprising 50,000,000 Deem Shares to RM100,000,000 comprising 100,000,000 Deem Shares ("Proposed Increase");
</a:t>
          </a:r>
        </a:p>
      </xdr:txBody>
    </xdr:sp>
    <xdr:clientData/>
  </xdr:twoCellAnchor>
  <xdr:twoCellAnchor>
    <xdr:from>
      <xdr:col>2</xdr:col>
      <xdr:colOff>28575</xdr:colOff>
      <xdr:row>228</xdr:row>
      <xdr:rowOff>0</xdr:rowOff>
    </xdr:from>
    <xdr:to>
      <xdr:col>9</xdr:col>
      <xdr:colOff>838200</xdr:colOff>
      <xdr:row>228</xdr:row>
      <xdr:rowOff>0</xdr:rowOff>
    </xdr:to>
    <xdr:sp>
      <xdr:nvSpPr>
        <xdr:cNvPr id="11" name="TextBox 22"/>
        <xdr:cNvSpPr txBox="1">
          <a:spLocks noChangeArrowheads="1"/>
        </xdr:cNvSpPr>
      </xdr:nvSpPr>
      <xdr:spPr>
        <a:xfrm>
          <a:off x="762000" y="40147875"/>
          <a:ext cx="6543675" cy="0"/>
        </a:xfrm>
        <a:prstGeom prst="rect">
          <a:avLst/>
        </a:prstGeom>
        <a:solidFill>
          <a:srgbClr val="FFFFFF"/>
        </a:solidFill>
        <a:ln w="9525" cmpd="sng">
          <a:noFill/>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Deem Shares from the Second Board to Main Board of Kuala Lumpur Stock Exchange upon completion of the Proposed Bonus Issue ("Proposed Transfer").
</a:t>
          </a:r>
        </a:p>
      </xdr:txBody>
    </xdr:sp>
    <xdr:clientData/>
  </xdr:twoCellAnchor>
  <xdr:twoCellAnchor>
    <xdr:from>
      <xdr:col>1</xdr:col>
      <xdr:colOff>9525</xdr:colOff>
      <xdr:row>228</xdr:row>
      <xdr:rowOff>0</xdr:rowOff>
    </xdr:from>
    <xdr:to>
      <xdr:col>9</xdr:col>
      <xdr:colOff>828675</xdr:colOff>
      <xdr:row>228</xdr:row>
      <xdr:rowOff>0</xdr:rowOff>
    </xdr:to>
    <xdr:sp>
      <xdr:nvSpPr>
        <xdr:cNvPr id="12" name="TextBox 23"/>
        <xdr:cNvSpPr txBox="1">
          <a:spLocks noChangeArrowheads="1"/>
        </xdr:cNvSpPr>
      </xdr:nvSpPr>
      <xdr:spPr>
        <a:xfrm>
          <a:off x="428625" y="40147875"/>
          <a:ext cx="6867525" cy="0"/>
        </a:xfrm>
        <a:prstGeom prst="rect">
          <a:avLst/>
        </a:prstGeom>
        <a:solidFill>
          <a:srgbClr val="FFFFFF"/>
        </a:solidFill>
        <a:ln w="9525" cmpd="sng">
          <a:noFill/>
        </a:ln>
      </xdr:spPr>
      <xdr:txBody>
        <a:bodyPr vertOverflow="clip" wrap="square"/>
        <a:p>
          <a:pPr algn="just">
            <a:defRPr/>
          </a:pPr>
          <a:r>
            <a:rPr lang="en-US" cap="none" sz="1000" b="0" i="0" u="none" baseline="0"/>
            <a:t>The Proposed Bonus Issue, Proposed Increase are inter-conditional whilst the Proposed Transfer is conditional upon the Proposed Bonus Issue. 
The Company have appointed KEN Kenning Bread as advisor for  the above  proposals. 
The Securities Commission ("SC") has vide its letter dated 13 November 2002 approved the Proposed Transfer subject to the condition  that the Company is required to comply with all the requirements in relation to " Transfer of Company to Main Board of the Kuala Lumpur Stock  Exchange" as provided under SC's Policies and Guidelines on Issue/ Offer of securities, including the relevant guidelines on share capital and public shareholding spread prior to the implementation of the Proposed Transfer.
Pursuant to the Extraordinary General Meeting of the Company held on 9 December 2002, the shareholders of the Company have approved the Proposed Bonus Issue and the Proposed Increase. The new shares pursuant to the Proposed Bonus Issue were allotted on 28 February 2003 and were listed and quoted on the KLSE on 13 March 2003.
Pursuant to a letter dated 29 May 2003, the KLSE has approved the Proposed Transfer. On 11 June 2003, Deem has successfully made its debut on the Main Board of the Kuala Lumpur Stock Exchange.
</a:t>
          </a:r>
        </a:p>
      </xdr:txBody>
    </xdr:sp>
    <xdr:clientData/>
  </xdr:twoCellAnchor>
  <xdr:twoCellAnchor>
    <xdr:from>
      <xdr:col>1</xdr:col>
      <xdr:colOff>19050</xdr:colOff>
      <xdr:row>152</xdr:row>
      <xdr:rowOff>0</xdr:rowOff>
    </xdr:from>
    <xdr:to>
      <xdr:col>10</xdr:col>
      <xdr:colOff>0</xdr:colOff>
      <xdr:row>152</xdr:row>
      <xdr:rowOff>0</xdr:rowOff>
    </xdr:to>
    <xdr:sp>
      <xdr:nvSpPr>
        <xdr:cNvPr id="13" name="TextBox 28"/>
        <xdr:cNvSpPr txBox="1">
          <a:spLocks noChangeArrowheads="1"/>
        </xdr:cNvSpPr>
      </xdr:nvSpPr>
      <xdr:spPr>
        <a:xfrm>
          <a:off x="438150" y="26250900"/>
          <a:ext cx="68675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152</xdr:row>
      <xdr:rowOff>0</xdr:rowOff>
    </xdr:from>
    <xdr:to>
      <xdr:col>10</xdr:col>
      <xdr:colOff>0</xdr:colOff>
      <xdr:row>152</xdr:row>
      <xdr:rowOff>0</xdr:rowOff>
    </xdr:to>
    <xdr:sp>
      <xdr:nvSpPr>
        <xdr:cNvPr id="14" name="TextBox 38"/>
        <xdr:cNvSpPr txBox="1">
          <a:spLocks noChangeArrowheads="1"/>
        </xdr:cNvSpPr>
      </xdr:nvSpPr>
      <xdr:spPr>
        <a:xfrm>
          <a:off x="438150" y="26250900"/>
          <a:ext cx="68675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38100</xdr:colOff>
      <xdr:row>0</xdr:row>
      <xdr:rowOff>123825</xdr:rowOff>
    </xdr:from>
    <xdr:to>
      <xdr:col>3</xdr:col>
      <xdr:colOff>38100</xdr:colOff>
      <xdr:row>1</xdr:row>
      <xdr:rowOff>219075</xdr:rowOff>
    </xdr:to>
    <xdr:pic>
      <xdr:nvPicPr>
        <xdr:cNvPr id="15" name="Picture 45"/>
        <xdr:cNvPicPr preferRelativeResize="1">
          <a:picLocks noChangeAspect="1"/>
        </xdr:cNvPicPr>
      </xdr:nvPicPr>
      <xdr:blipFill>
        <a:blip r:embed="rId1"/>
        <a:stretch>
          <a:fillRect/>
        </a:stretch>
      </xdr:blipFill>
      <xdr:spPr>
        <a:xfrm>
          <a:off x="38100" y="123825"/>
          <a:ext cx="144780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38100</xdr:rowOff>
    </xdr:from>
    <xdr:to>
      <xdr:col>0</xdr:col>
      <xdr:colOff>1466850</xdr:colOff>
      <xdr:row>2</xdr:row>
      <xdr:rowOff>152400</xdr:rowOff>
    </xdr:to>
    <xdr:pic>
      <xdr:nvPicPr>
        <xdr:cNvPr id="1" name="Picture 2"/>
        <xdr:cNvPicPr preferRelativeResize="1">
          <a:picLocks noChangeAspect="1"/>
        </xdr:cNvPicPr>
      </xdr:nvPicPr>
      <xdr:blipFill>
        <a:blip r:embed="rId1"/>
        <a:stretch>
          <a:fillRect/>
        </a:stretch>
      </xdr:blipFill>
      <xdr:spPr>
        <a:xfrm>
          <a:off x="19050" y="228600"/>
          <a:ext cx="144780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85725</xdr:rowOff>
    </xdr:from>
    <xdr:to>
      <xdr:col>1</xdr:col>
      <xdr:colOff>1304925</xdr:colOff>
      <xdr:row>1</xdr:row>
      <xdr:rowOff>171450</xdr:rowOff>
    </xdr:to>
    <xdr:pic>
      <xdr:nvPicPr>
        <xdr:cNvPr id="1" name="Picture 2"/>
        <xdr:cNvPicPr preferRelativeResize="1">
          <a:picLocks noChangeAspect="1"/>
        </xdr:cNvPicPr>
      </xdr:nvPicPr>
      <xdr:blipFill>
        <a:blip r:embed="rId1"/>
        <a:stretch>
          <a:fillRect/>
        </a:stretch>
      </xdr:blipFill>
      <xdr:spPr>
        <a:xfrm>
          <a:off x="28575" y="85725"/>
          <a:ext cx="1447800"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1457325</xdr:colOff>
      <xdr:row>1</xdr:row>
      <xdr:rowOff>219075</xdr:rowOff>
    </xdr:to>
    <xdr:pic>
      <xdr:nvPicPr>
        <xdr:cNvPr id="1" name="Picture 1"/>
        <xdr:cNvPicPr preferRelativeResize="1">
          <a:picLocks noChangeAspect="1"/>
        </xdr:cNvPicPr>
      </xdr:nvPicPr>
      <xdr:blipFill>
        <a:blip r:embed="rId1"/>
        <a:stretch>
          <a:fillRect/>
        </a:stretch>
      </xdr:blipFill>
      <xdr:spPr>
        <a:xfrm>
          <a:off x="133350" y="104775"/>
          <a:ext cx="1447800"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238125</xdr:rowOff>
    </xdr:from>
    <xdr:to>
      <xdr:col>1</xdr:col>
      <xdr:colOff>1476375</xdr:colOff>
      <xdr:row>2</xdr:row>
      <xdr:rowOff>0</xdr:rowOff>
    </xdr:to>
    <xdr:pic>
      <xdr:nvPicPr>
        <xdr:cNvPr id="1" name="Picture 4"/>
        <xdr:cNvPicPr preferRelativeResize="1">
          <a:picLocks noChangeAspect="1"/>
        </xdr:cNvPicPr>
      </xdr:nvPicPr>
      <xdr:blipFill>
        <a:blip r:embed="rId1"/>
        <a:stretch>
          <a:fillRect/>
        </a:stretch>
      </xdr:blipFill>
      <xdr:spPr>
        <a:xfrm>
          <a:off x="133350" y="238125"/>
          <a:ext cx="14478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L376"/>
  <sheetViews>
    <sheetView tabSelected="1" workbookViewId="0" topLeftCell="B164">
      <pane ySplit="10020" topLeftCell="BM270" activePane="topLeft" state="split"/>
      <selection pane="topLeft" activeCell="E316" sqref="E316"/>
      <selection pane="bottomLeft" activeCell="B166" sqref="B166"/>
    </sheetView>
  </sheetViews>
  <sheetFormatPr defaultColWidth="9.140625" defaultRowHeight="12.75"/>
  <cols>
    <col min="1" max="1" width="6.28125" style="4" customWidth="1"/>
    <col min="2" max="2" width="4.7109375" style="4" customWidth="1"/>
    <col min="3" max="3" width="10.7109375" style="4" customWidth="1"/>
    <col min="4" max="4" width="20.28125" style="4" customWidth="1"/>
    <col min="5" max="5" width="15.7109375" style="4" customWidth="1"/>
    <col min="6" max="7" width="12.7109375" style="4" customWidth="1"/>
    <col min="8" max="8" width="1.1484375" style="4" customWidth="1"/>
    <col min="9" max="9" width="12.7109375" style="4" customWidth="1"/>
    <col min="10" max="10" width="12.57421875" style="4" customWidth="1"/>
    <col min="11" max="16384" width="9.140625" style="4" customWidth="1"/>
  </cols>
  <sheetData>
    <row r="2" spans="1:10" ht="18">
      <c r="A2" s="9"/>
      <c r="B2" s="166"/>
      <c r="C2" s="166"/>
      <c r="D2" s="166"/>
      <c r="E2" s="166"/>
      <c r="F2" s="166"/>
      <c r="G2" s="166"/>
      <c r="H2" s="166"/>
      <c r="I2" s="166"/>
      <c r="J2" s="166"/>
    </row>
    <row r="3" spans="1:10" ht="18">
      <c r="A3" s="9" t="s">
        <v>195</v>
      </c>
      <c r="B3" s="166"/>
      <c r="C3" s="166"/>
      <c r="D3" s="166"/>
      <c r="E3" s="166"/>
      <c r="F3" s="166"/>
      <c r="G3" s="166"/>
      <c r="H3" s="166"/>
      <c r="I3" s="166"/>
      <c r="J3" s="166"/>
    </row>
    <row r="4" spans="1:10" ht="14.25">
      <c r="A4" s="13"/>
      <c r="B4" s="166"/>
      <c r="C4" s="166"/>
      <c r="D4" s="166"/>
      <c r="E4" s="166"/>
      <c r="F4" s="166"/>
      <c r="G4" s="166"/>
      <c r="H4" s="166"/>
      <c r="I4" s="166"/>
      <c r="J4" s="166"/>
    </row>
    <row r="5" spans="1:10" ht="15">
      <c r="A5" s="48" t="s">
        <v>320</v>
      </c>
      <c r="B5" s="166"/>
      <c r="C5" s="166"/>
      <c r="D5" s="166"/>
      <c r="E5" s="166"/>
      <c r="F5" s="166"/>
      <c r="G5" s="166"/>
      <c r="H5" s="166"/>
      <c r="I5" s="166"/>
      <c r="J5" s="166"/>
    </row>
    <row r="6" spans="1:10" ht="6.75" customHeight="1" thickBot="1">
      <c r="A6" s="216"/>
      <c r="B6" s="217"/>
      <c r="C6" s="217"/>
      <c r="D6" s="217"/>
      <c r="E6" s="217"/>
      <c r="F6" s="217"/>
      <c r="G6" s="217"/>
      <c r="H6" s="217"/>
      <c r="I6" s="217"/>
      <c r="J6" s="217"/>
    </row>
    <row r="7" spans="1:10" ht="15">
      <c r="A7" s="48"/>
      <c r="B7" s="166"/>
      <c r="C7" s="166"/>
      <c r="D7" s="166"/>
      <c r="E7" s="166"/>
      <c r="F7" s="166"/>
      <c r="G7" s="166"/>
      <c r="H7" s="166"/>
      <c r="I7" s="166"/>
      <c r="J7" s="166"/>
    </row>
    <row r="8" spans="1:10" ht="15">
      <c r="A8" s="48"/>
      <c r="B8" s="166"/>
      <c r="C8" s="166"/>
      <c r="D8" s="166"/>
      <c r="E8" s="166"/>
      <c r="F8" s="166"/>
      <c r="G8" s="166"/>
      <c r="H8" s="166"/>
      <c r="I8" s="166"/>
      <c r="J8" s="166"/>
    </row>
    <row r="9" spans="1:10" ht="15">
      <c r="A9" s="218" t="s">
        <v>126</v>
      </c>
      <c r="B9" s="218" t="s">
        <v>127</v>
      </c>
      <c r="C9" s="219"/>
      <c r="D9" s="219"/>
      <c r="E9" s="219"/>
      <c r="F9" s="219"/>
      <c r="G9" s="219"/>
      <c r="H9" s="219"/>
      <c r="I9" s="219"/>
      <c r="J9" s="219"/>
    </row>
    <row r="10" spans="1:10" ht="12.75">
      <c r="A10" s="167"/>
      <c r="B10" s="167"/>
      <c r="C10" s="167"/>
      <c r="D10" s="167"/>
      <c r="E10" s="167"/>
      <c r="F10" s="167"/>
      <c r="G10" s="167"/>
      <c r="H10" s="167"/>
      <c r="I10" s="167"/>
      <c r="J10" s="167"/>
    </row>
    <row r="12" spans="1:3" ht="12.75">
      <c r="A12" s="168" t="s">
        <v>69</v>
      </c>
      <c r="B12" s="169" t="s">
        <v>11</v>
      </c>
      <c r="C12" s="169"/>
    </row>
    <row r="13" spans="1:3" ht="12.75">
      <c r="A13" s="168"/>
      <c r="B13" s="169"/>
      <c r="C13" s="169"/>
    </row>
    <row r="14" spans="1:10" ht="12.75">
      <c r="A14" s="168"/>
      <c r="B14" s="331" t="s">
        <v>299</v>
      </c>
      <c r="C14" s="328"/>
      <c r="D14" s="328"/>
      <c r="E14" s="328"/>
      <c r="F14" s="328"/>
      <c r="G14" s="328"/>
      <c r="H14" s="328"/>
      <c r="I14" s="328"/>
      <c r="J14" s="328"/>
    </row>
    <row r="15" spans="1:10" ht="12.75">
      <c r="A15" s="168"/>
      <c r="B15" s="328"/>
      <c r="C15" s="328"/>
      <c r="D15" s="328"/>
      <c r="E15" s="328"/>
      <c r="F15" s="328"/>
      <c r="G15" s="328"/>
      <c r="H15" s="328"/>
      <c r="I15" s="328"/>
      <c r="J15" s="328"/>
    </row>
    <row r="16" spans="1:10" ht="12.75">
      <c r="A16" s="168"/>
      <c r="B16" s="328"/>
      <c r="C16" s="328"/>
      <c r="D16" s="328"/>
      <c r="E16" s="328"/>
      <c r="F16" s="328"/>
      <c r="G16" s="328"/>
      <c r="H16" s="328"/>
      <c r="I16" s="328"/>
      <c r="J16" s="328"/>
    </row>
    <row r="17" spans="1:10" ht="12.75">
      <c r="A17" s="168"/>
      <c r="B17" s="89"/>
      <c r="C17" s="89"/>
      <c r="D17" s="89"/>
      <c r="E17" s="89"/>
      <c r="F17" s="89"/>
      <c r="G17" s="89"/>
      <c r="H17" s="89"/>
      <c r="I17" s="89"/>
      <c r="J17" s="89"/>
    </row>
    <row r="18" spans="1:10" ht="12.75">
      <c r="A18" s="168"/>
      <c r="B18" s="331" t="s">
        <v>310</v>
      </c>
      <c r="C18" s="328"/>
      <c r="D18" s="328"/>
      <c r="E18" s="328"/>
      <c r="F18" s="328"/>
      <c r="G18" s="328"/>
      <c r="H18" s="328"/>
      <c r="I18" s="328"/>
      <c r="J18" s="328"/>
    </row>
    <row r="19" spans="1:10" ht="12.75">
      <c r="A19" s="168"/>
      <c r="B19" s="328"/>
      <c r="C19" s="328"/>
      <c r="D19" s="328"/>
      <c r="E19" s="328"/>
      <c r="F19" s="328"/>
      <c r="G19" s="328"/>
      <c r="H19" s="328"/>
      <c r="I19" s="328"/>
      <c r="J19" s="328"/>
    </row>
    <row r="20" spans="1:10" ht="25.5" customHeight="1">
      <c r="A20" s="168"/>
      <c r="B20" s="328"/>
      <c r="C20" s="328"/>
      <c r="D20" s="328"/>
      <c r="E20" s="328"/>
      <c r="F20" s="328"/>
      <c r="G20" s="328"/>
      <c r="H20" s="328"/>
      <c r="I20" s="328"/>
      <c r="J20" s="328"/>
    </row>
    <row r="21" spans="1:10" ht="12.75">
      <c r="A21" s="168"/>
      <c r="B21" s="89"/>
      <c r="C21" s="89"/>
      <c r="D21" s="89"/>
      <c r="E21" s="89"/>
      <c r="F21" s="89"/>
      <c r="G21" s="89"/>
      <c r="H21" s="89"/>
      <c r="I21" s="89"/>
      <c r="J21" s="89"/>
    </row>
    <row r="22" spans="1:10" ht="12.75">
      <c r="A22" s="168"/>
      <c r="B22" s="89"/>
      <c r="C22" s="89" t="s">
        <v>249</v>
      </c>
      <c r="D22" s="89" t="s">
        <v>266</v>
      </c>
      <c r="E22" s="89"/>
      <c r="F22" s="89"/>
      <c r="G22" s="89"/>
      <c r="H22" s="89"/>
      <c r="I22" s="89"/>
      <c r="J22" s="89"/>
    </row>
    <row r="23" spans="1:10" ht="25.5">
      <c r="A23" s="168"/>
      <c r="B23" s="89"/>
      <c r="C23" s="89" t="s">
        <v>250</v>
      </c>
      <c r="D23" s="89" t="s">
        <v>267</v>
      </c>
      <c r="E23" s="89"/>
      <c r="F23" s="89"/>
      <c r="G23" s="89"/>
      <c r="H23" s="89"/>
      <c r="I23" s="89"/>
      <c r="J23" s="89"/>
    </row>
    <row r="24" spans="1:10" ht="12.75">
      <c r="A24" s="168"/>
      <c r="B24" s="89"/>
      <c r="C24" s="89" t="s">
        <v>251</v>
      </c>
      <c r="D24" s="329" t="s">
        <v>268</v>
      </c>
      <c r="E24" s="329"/>
      <c r="F24" s="329"/>
      <c r="G24" s="329"/>
      <c r="H24" s="329"/>
      <c r="I24" s="329"/>
      <c r="J24" s="89"/>
    </row>
    <row r="25" spans="1:10" ht="12.75">
      <c r="A25" s="168"/>
      <c r="B25" s="89"/>
      <c r="C25" s="89" t="s">
        <v>252</v>
      </c>
      <c r="D25" s="329" t="s">
        <v>269</v>
      </c>
      <c r="E25" s="329"/>
      <c r="F25" s="329"/>
      <c r="G25" s="329"/>
      <c r="H25" s="329"/>
      <c r="I25" s="329"/>
      <c r="J25" s="89"/>
    </row>
    <row r="26" spans="1:10" ht="12.75">
      <c r="A26" s="168"/>
      <c r="B26" s="89"/>
      <c r="C26" s="89" t="s">
        <v>253</v>
      </c>
      <c r="D26" s="89" t="s">
        <v>270</v>
      </c>
      <c r="E26" s="89"/>
      <c r="F26" s="89"/>
      <c r="G26" s="89"/>
      <c r="H26" s="89"/>
      <c r="I26" s="89"/>
      <c r="J26" s="89"/>
    </row>
    <row r="27" spans="1:10" ht="12.75">
      <c r="A27" s="168"/>
      <c r="B27" s="89"/>
      <c r="C27" s="89" t="s">
        <v>254</v>
      </c>
      <c r="D27" s="329" t="s">
        <v>271</v>
      </c>
      <c r="E27" s="329"/>
      <c r="F27" s="329"/>
      <c r="G27" s="329"/>
      <c r="H27" s="329"/>
      <c r="I27" s="329"/>
      <c r="J27" s="89"/>
    </row>
    <row r="28" spans="1:10" ht="12.75">
      <c r="A28" s="168"/>
      <c r="B28" s="89"/>
      <c r="C28" s="89" t="s">
        <v>255</v>
      </c>
      <c r="D28" s="329" t="s">
        <v>272</v>
      </c>
      <c r="E28" s="329"/>
      <c r="F28" s="329"/>
      <c r="G28" s="329"/>
      <c r="H28" s="329"/>
      <c r="I28" s="329"/>
      <c r="J28" s="89"/>
    </row>
    <row r="29" spans="1:10" ht="12.75">
      <c r="A29" s="168"/>
      <c r="B29" s="89"/>
      <c r="C29" s="89" t="s">
        <v>256</v>
      </c>
      <c r="D29" s="329" t="s">
        <v>273</v>
      </c>
      <c r="E29" s="329"/>
      <c r="F29" s="329"/>
      <c r="G29" s="329"/>
      <c r="H29" s="329"/>
      <c r="I29" s="329"/>
      <c r="J29" s="89"/>
    </row>
    <row r="30" spans="1:10" ht="12.75">
      <c r="A30" s="168"/>
      <c r="B30" s="89"/>
      <c r="C30" s="89" t="s">
        <v>257</v>
      </c>
      <c r="D30" s="329" t="s">
        <v>281</v>
      </c>
      <c r="E30" s="329"/>
      <c r="F30" s="329"/>
      <c r="G30" s="329"/>
      <c r="H30" s="329"/>
      <c r="I30" s="329"/>
      <c r="J30" s="89"/>
    </row>
    <row r="31" spans="1:10" ht="12.75">
      <c r="A31" s="168"/>
      <c r="B31" s="89"/>
      <c r="C31" s="89" t="s">
        <v>258</v>
      </c>
      <c r="D31" s="329" t="s">
        <v>274</v>
      </c>
      <c r="E31" s="329"/>
      <c r="F31" s="329"/>
      <c r="G31" s="329"/>
      <c r="H31" s="329"/>
      <c r="I31" s="329"/>
      <c r="J31" s="89"/>
    </row>
    <row r="32" spans="1:10" ht="12.75">
      <c r="A32" s="168"/>
      <c r="B32" s="89"/>
      <c r="C32" s="89" t="s">
        <v>259</v>
      </c>
      <c r="D32" s="329" t="s">
        <v>275</v>
      </c>
      <c r="E32" s="329"/>
      <c r="F32" s="329"/>
      <c r="G32" s="329"/>
      <c r="H32" s="329"/>
      <c r="I32" s="329"/>
      <c r="J32" s="89"/>
    </row>
    <row r="33" spans="1:10" ht="12.75">
      <c r="A33" s="168"/>
      <c r="B33" s="89"/>
      <c r="C33" s="89" t="s">
        <v>261</v>
      </c>
      <c r="D33" s="329" t="s">
        <v>276</v>
      </c>
      <c r="E33" s="329"/>
      <c r="F33" s="329"/>
      <c r="G33" s="329"/>
      <c r="H33" s="329"/>
      <c r="I33" s="329"/>
      <c r="J33" s="89"/>
    </row>
    <row r="34" spans="1:10" ht="12.75">
      <c r="A34" s="168"/>
      <c r="B34" s="89"/>
      <c r="C34" s="89" t="s">
        <v>260</v>
      </c>
      <c r="D34" s="330" t="s">
        <v>289</v>
      </c>
      <c r="E34" s="330"/>
      <c r="F34" s="330"/>
      <c r="G34" s="330"/>
      <c r="H34" s="330"/>
      <c r="I34" s="330"/>
      <c r="J34" s="89"/>
    </row>
    <row r="35" spans="1:10" ht="12.75">
      <c r="A35" s="168"/>
      <c r="B35" s="89"/>
      <c r="C35" s="89" t="s">
        <v>262</v>
      </c>
      <c r="D35" s="329" t="s">
        <v>277</v>
      </c>
      <c r="E35" s="329"/>
      <c r="F35" s="329"/>
      <c r="G35" s="329"/>
      <c r="H35" s="329"/>
      <c r="I35" s="329"/>
      <c r="J35" s="89"/>
    </row>
    <row r="36" spans="1:10" ht="12.75">
      <c r="A36" s="168"/>
      <c r="B36" s="89"/>
      <c r="C36" s="89" t="s">
        <v>263</v>
      </c>
      <c r="D36" s="329" t="s">
        <v>278</v>
      </c>
      <c r="E36" s="329"/>
      <c r="F36" s="329"/>
      <c r="G36" s="329"/>
      <c r="H36" s="329"/>
      <c r="I36" s="329"/>
      <c r="J36" s="89"/>
    </row>
    <row r="37" spans="1:10" ht="12.75">
      <c r="A37" s="168"/>
      <c r="B37" s="89"/>
      <c r="C37" s="89" t="s">
        <v>264</v>
      </c>
      <c r="D37" s="329" t="s">
        <v>279</v>
      </c>
      <c r="E37" s="329"/>
      <c r="F37" s="329"/>
      <c r="G37" s="329"/>
      <c r="H37" s="329"/>
      <c r="I37" s="329"/>
      <c r="J37" s="89"/>
    </row>
    <row r="38" spans="1:10" ht="12.75">
      <c r="A38" s="168"/>
      <c r="B38" s="89"/>
      <c r="C38" s="89" t="s">
        <v>265</v>
      </c>
      <c r="D38" s="329" t="s">
        <v>280</v>
      </c>
      <c r="E38" s="329"/>
      <c r="F38" s="329"/>
      <c r="G38" s="329"/>
      <c r="H38" s="329"/>
      <c r="I38" s="329"/>
      <c r="J38" s="89"/>
    </row>
    <row r="39" spans="1:10" ht="12.75">
      <c r="A39" s="168"/>
      <c r="B39" s="89"/>
      <c r="C39" s="89"/>
      <c r="D39" s="291"/>
      <c r="E39" s="291"/>
      <c r="F39" s="291"/>
      <c r="G39" s="291"/>
      <c r="H39" s="291"/>
      <c r="I39" s="291"/>
      <c r="J39" s="89"/>
    </row>
    <row r="40" spans="1:10" ht="12.75">
      <c r="A40" s="168"/>
      <c r="B40" s="169" t="s">
        <v>303</v>
      </c>
      <c r="C40" s="89"/>
      <c r="D40" s="291"/>
      <c r="E40" s="291"/>
      <c r="F40" s="291"/>
      <c r="G40" s="291"/>
      <c r="H40" s="291"/>
      <c r="I40" s="291"/>
      <c r="J40" s="89"/>
    </row>
    <row r="41" spans="1:10" ht="12.75">
      <c r="A41" s="168"/>
      <c r="B41" s="90"/>
      <c r="C41" s="90"/>
      <c r="D41" s="90"/>
      <c r="E41" s="90"/>
      <c r="F41" s="90"/>
      <c r="G41" s="90"/>
      <c r="H41" s="90"/>
      <c r="I41" s="90"/>
      <c r="J41" s="90"/>
    </row>
    <row r="42" spans="1:10" ht="12.75">
      <c r="A42" s="168"/>
      <c r="B42" s="331" t="s">
        <v>304</v>
      </c>
      <c r="C42" s="328"/>
      <c r="D42" s="328"/>
      <c r="E42" s="328"/>
      <c r="F42" s="328"/>
      <c r="G42" s="328"/>
      <c r="H42" s="328"/>
      <c r="I42" s="328"/>
      <c r="J42" s="328"/>
    </row>
    <row r="43" spans="1:10" ht="12.75">
      <c r="A43" s="168"/>
      <c r="B43" s="328"/>
      <c r="C43" s="328"/>
      <c r="D43" s="328"/>
      <c r="E43" s="328"/>
      <c r="F43" s="328"/>
      <c r="G43" s="328"/>
      <c r="H43" s="328"/>
      <c r="I43" s="328"/>
      <c r="J43" s="328"/>
    </row>
    <row r="44" spans="1:10" ht="25.5" customHeight="1">
      <c r="A44" s="168"/>
      <c r="B44" s="328"/>
      <c r="C44" s="328"/>
      <c r="D44" s="328"/>
      <c r="E44" s="328"/>
      <c r="F44" s="328"/>
      <c r="G44" s="328"/>
      <c r="H44" s="328"/>
      <c r="I44" s="328"/>
      <c r="J44" s="328"/>
    </row>
    <row r="45" spans="1:10" ht="12.75" customHeight="1">
      <c r="A45" s="168"/>
      <c r="B45" s="89"/>
      <c r="C45" s="89"/>
      <c r="D45" s="89"/>
      <c r="E45" s="89"/>
      <c r="F45" s="89"/>
      <c r="G45" s="89"/>
      <c r="H45" s="89"/>
      <c r="I45" s="89"/>
      <c r="J45" s="89"/>
    </row>
    <row r="46" spans="1:10" ht="14.25" customHeight="1">
      <c r="A46" s="168"/>
      <c r="B46" s="292" t="s">
        <v>305</v>
      </c>
      <c r="C46" s="292"/>
      <c r="D46" s="292"/>
      <c r="E46" s="292"/>
      <c r="F46" s="292"/>
      <c r="G46" s="292"/>
      <c r="H46" s="89"/>
      <c r="I46" s="89"/>
      <c r="J46" s="89"/>
    </row>
    <row r="47" spans="1:10" ht="14.25" customHeight="1">
      <c r="A47" s="168"/>
      <c r="B47" s="292"/>
      <c r="C47" s="292"/>
      <c r="D47" s="292"/>
      <c r="E47" s="292"/>
      <c r="F47" s="292"/>
      <c r="G47" s="292"/>
      <c r="H47" s="89"/>
      <c r="I47" s="89"/>
      <c r="J47" s="89"/>
    </row>
    <row r="48" spans="1:10" ht="14.25" customHeight="1">
      <c r="A48" s="168"/>
      <c r="B48" s="331" t="s">
        <v>306</v>
      </c>
      <c r="C48" s="328"/>
      <c r="D48" s="328"/>
      <c r="E48" s="328"/>
      <c r="F48" s="328"/>
      <c r="G48" s="328"/>
      <c r="H48" s="328"/>
      <c r="I48" s="328"/>
      <c r="J48" s="328"/>
    </row>
    <row r="49" spans="1:10" ht="14.25" customHeight="1">
      <c r="A49" s="168"/>
      <c r="B49" s="328"/>
      <c r="C49" s="328"/>
      <c r="D49" s="328"/>
      <c r="E49" s="328"/>
      <c r="F49" s="328"/>
      <c r="G49" s="328"/>
      <c r="H49" s="328"/>
      <c r="I49" s="328"/>
      <c r="J49" s="328"/>
    </row>
    <row r="50" spans="1:10" ht="37.5" customHeight="1">
      <c r="A50" s="168"/>
      <c r="B50" s="328"/>
      <c r="C50" s="328"/>
      <c r="D50" s="328"/>
      <c r="E50" s="328"/>
      <c r="F50" s="328"/>
      <c r="G50" s="328"/>
      <c r="H50" s="328"/>
      <c r="I50" s="328"/>
      <c r="J50" s="328"/>
    </row>
    <row r="51" spans="1:10" ht="12.75" customHeight="1">
      <c r="A51" s="168"/>
      <c r="B51" s="89"/>
      <c r="C51" s="89"/>
      <c r="D51" s="89"/>
      <c r="E51" s="89"/>
      <c r="F51" s="89"/>
      <c r="G51" s="89"/>
      <c r="H51" s="89"/>
      <c r="I51" s="89"/>
      <c r="J51" s="89"/>
    </row>
    <row r="52" spans="1:10" ht="15.75" customHeight="1">
      <c r="A52" s="168"/>
      <c r="B52" s="331" t="s">
        <v>309</v>
      </c>
      <c r="C52" s="328"/>
      <c r="D52" s="328"/>
      <c r="E52" s="328"/>
      <c r="F52" s="328"/>
      <c r="G52" s="328"/>
      <c r="H52" s="328"/>
      <c r="I52" s="328"/>
      <c r="J52" s="328"/>
    </row>
    <row r="53" spans="1:10" ht="14.25" customHeight="1">
      <c r="A53" s="168"/>
      <c r="B53" s="328"/>
      <c r="C53" s="328"/>
      <c r="D53" s="328"/>
      <c r="E53" s="328"/>
      <c r="F53" s="328"/>
      <c r="G53" s="328"/>
      <c r="H53" s="328"/>
      <c r="I53" s="328"/>
      <c r="J53" s="328"/>
    </row>
    <row r="54" spans="1:10" ht="9.75" customHeight="1">
      <c r="A54" s="168"/>
      <c r="B54" s="328"/>
      <c r="C54" s="328"/>
      <c r="D54" s="328"/>
      <c r="E54" s="328"/>
      <c r="F54" s="328"/>
      <c r="G54" s="328"/>
      <c r="H54" s="328"/>
      <c r="I54" s="328"/>
      <c r="J54" s="328"/>
    </row>
    <row r="55" spans="1:10" ht="12.75" customHeight="1">
      <c r="A55" s="168"/>
      <c r="B55" s="89"/>
      <c r="C55" s="89"/>
      <c r="D55" s="89"/>
      <c r="E55" s="89"/>
      <c r="F55" s="89"/>
      <c r="G55" s="89"/>
      <c r="H55" s="89"/>
      <c r="I55" s="89"/>
      <c r="J55" s="89"/>
    </row>
    <row r="56" spans="1:10" ht="12.75" customHeight="1">
      <c r="A56" s="168"/>
      <c r="B56" s="331" t="s">
        <v>312</v>
      </c>
      <c r="C56" s="328"/>
      <c r="D56" s="328"/>
      <c r="E56" s="328"/>
      <c r="F56" s="328"/>
      <c r="G56" s="328"/>
      <c r="H56" s="328"/>
      <c r="I56" s="328"/>
      <c r="J56" s="328"/>
    </row>
    <row r="57" spans="1:10" ht="12.75" customHeight="1">
      <c r="A57" s="168"/>
      <c r="B57" s="328"/>
      <c r="C57" s="328"/>
      <c r="D57" s="328"/>
      <c r="E57" s="328"/>
      <c r="F57" s="328"/>
      <c r="G57" s="328"/>
      <c r="H57" s="328"/>
      <c r="I57" s="328"/>
      <c r="J57" s="328"/>
    </row>
    <row r="58" spans="1:10" ht="41.25" customHeight="1">
      <c r="A58" s="168"/>
      <c r="B58" s="328"/>
      <c r="C58" s="328"/>
      <c r="D58" s="328"/>
      <c r="E58" s="328"/>
      <c r="F58" s="328"/>
      <c r="G58" s="328"/>
      <c r="H58" s="328"/>
      <c r="I58" s="328"/>
      <c r="J58" s="328"/>
    </row>
    <row r="59" spans="1:10" ht="12.75" customHeight="1">
      <c r="A59" s="168"/>
      <c r="B59" s="89"/>
      <c r="C59" s="89"/>
      <c r="D59" s="89"/>
      <c r="E59" s="89"/>
      <c r="F59" s="89"/>
      <c r="G59" s="89"/>
      <c r="H59" s="89"/>
      <c r="I59" s="89"/>
      <c r="J59" s="89"/>
    </row>
    <row r="60" spans="1:10" ht="13.5" customHeight="1">
      <c r="A60" s="168"/>
      <c r="B60" s="331" t="s">
        <v>328</v>
      </c>
      <c r="C60" s="328"/>
      <c r="D60" s="328"/>
      <c r="E60" s="328"/>
      <c r="F60" s="328"/>
      <c r="G60" s="328"/>
      <c r="H60" s="328"/>
      <c r="I60" s="328"/>
      <c r="J60" s="328"/>
    </row>
    <row r="61" spans="1:10" ht="1.5" customHeight="1">
      <c r="A61" s="168"/>
      <c r="B61" s="328"/>
      <c r="C61" s="328"/>
      <c r="D61" s="328"/>
      <c r="E61" s="328"/>
      <c r="F61" s="328"/>
      <c r="G61" s="328"/>
      <c r="H61" s="328"/>
      <c r="I61" s="328"/>
      <c r="J61" s="328"/>
    </row>
    <row r="62" spans="1:10" ht="11.25" customHeight="1">
      <c r="A62" s="168"/>
      <c r="B62" s="328"/>
      <c r="C62" s="328"/>
      <c r="D62" s="328"/>
      <c r="E62" s="328"/>
      <c r="F62" s="328"/>
      <c r="G62" s="328"/>
      <c r="H62" s="328"/>
      <c r="I62" s="328"/>
      <c r="J62" s="328"/>
    </row>
    <row r="63" spans="1:10" ht="13.5" customHeight="1">
      <c r="A63" s="168"/>
      <c r="B63" s="89"/>
      <c r="C63" s="89"/>
      <c r="D63" s="89"/>
      <c r="E63" s="89"/>
      <c r="F63" s="89"/>
      <c r="G63" s="89"/>
      <c r="H63" s="89"/>
      <c r="I63" s="89"/>
      <c r="J63" s="89"/>
    </row>
    <row r="64" spans="1:10" ht="13.5" customHeight="1">
      <c r="A64" s="168"/>
      <c r="B64" s="169" t="s">
        <v>307</v>
      </c>
      <c r="C64" s="89"/>
      <c r="D64" s="89"/>
      <c r="E64" s="89"/>
      <c r="F64" s="89"/>
      <c r="G64" s="89"/>
      <c r="H64" s="89"/>
      <c r="I64" s="89"/>
      <c r="J64" s="89"/>
    </row>
    <row r="65" spans="1:10" ht="10.5" customHeight="1">
      <c r="A65" s="168"/>
      <c r="B65" s="89"/>
      <c r="C65" s="89"/>
      <c r="D65" s="89"/>
      <c r="E65" s="89"/>
      <c r="F65" s="89"/>
      <c r="G65" s="89"/>
      <c r="H65" s="89"/>
      <c r="I65" s="89"/>
      <c r="J65" s="89"/>
    </row>
    <row r="66" spans="1:10" ht="25.5" customHeight="1">
      <c r="A66" s="168"/>
      <c r="B66" s="331" t="s">
        <v>308</v>
      </c>
      <c r="C66" s="328"/>
      <c r="D66" s="328"/>
      <c r="E66" s="328"/>
      <c r="F66" s="328"/>
      <c r="G66" s="328"/>
      <c r="H66" s="328"/>
      <c r="I66" s="328"/>
      <c r="J66" s="328"/>
    </row>
    <row r="67" spans="1:10" ht="25.5" customHeight="1">
      <c r="A67" s="168"/>
      <c r="B67" s="328"/>
      <c r="C67" s="328"/>
      <c r="D67" s="328"/>
      <c r="E67" s="328"/>
      <c r="F67" s="328"/>
      <c r="G67" s="328"/>
      <c r="H67" s="328"/>
      <c r="I67" s="328"/>
      <c r="J67" s="328"/>
    </row>
    <row r="68" spans="1:10" ht="25.5" customHeight="1">
      <c r="A68" s="168"/>
      <c r="B68" s="328"/>
      <c r="C68" s="328"/>
      <c r="D68" s="328"/>
      <c r="E68" s="328"/>
      <c r="F68" s="328"/>
      <c r="G68" s="328"/>
      <c r="H68" s="328"/>
      <c r="I68" s="328"/>
      <c r="J68" s="328"/>
    </row>
    <row r="69" spans="1:10" ht="12.75">
      <c r="A69" s="168"/>
      <c r="B69" s="90"/>
      <c r="C69" s="90"/>
      <c r="D69" s="90"/>
      <c r="E69" s="90"/>
      <c r="F69" s="90"/>
      <c r="G69" s="90"/>
      <c r="H69" s="90"/>
      <c r="I69" s="90"/>
      <c r="J69" s="90"/>
    </row>
    <row r="70" spans="1:3" ht="12.75">
      <c r="A70" s="168"/>
      <c r="B70" s="169"/>
      <c r="C70" s="169"/>
    </row>
    <row r="71" spans="1:3" ht="13.5" customHeight="1">
      <c r="A71" s="168" t="s">
        <v>70</v>
      </c>
      <c r="B71" s="169" t="s">
        <v>12</v>
      </c>
      <c r="C71" s="169"/>
    </row>
    <row r="72" spans="1:3" ht="12.75">
      <c r="A72" s="168"/>
      <c r="B72" s="169"/>
      <c r="C72" s="169"/>
    </row>
    <row r="73" spans="1:10" ht="12.75">
      <c r="A73" s="168"/>
      <c r="B73" s="331" t="s">
        <v>201</v>
      </c>
      <c r="C73" s="328"/>
      <c r="D73" s="328"/>
      <c r="E73" s="328"/>
      <c r="F73" s="328"/>
      <c r="G73" s="328"/>
      <c r="H73" s="328"/>
      <c r="I73" s="328"/>
      <c r="J73" s="328"/>
    </row>
    <row r="74" spans="1:10" ht="12.75">
      <c r="A74" s="168"/>
      <c r="B74" s="90"/>
      <c r="C74" s="90"/>
      <c r="D74" s="90"/>
      <c r="E74" s="90"/>
      <c r="F74" s="90"/>
      <c r="G74" s="90"/>
      <c r="H74" s="90"/>
      <c r="I74" s="90"/>
      <c r="J74" s="90"/>
    </row>
    <row r="75" spans="1:3" ht="12.75">
      <c r="A75" s="168"/>
      <c r="B75" s="169"/>
      <c r="C75" s="169"/>
    </row>
    <row r="76" spans="1:3" ht="12.75">
      <c r="A76" s="168" t="s">
        <v>71</v>
      </c>
      <c r="B76" s="169" t="s">
        <v>13</v>
      </c>
      <c r="C76" s="169"/>
    </row>
    <row r="77" spans="1:3" ht="12.75">
      <c r="A77" s="168"/>
      <c r="B77" s="169"/>
      <c r="C77" s="169"/>
    </row>
    <row r="78" spans="1:10" ht="12" customHeight="1">
      <c r="A78" s="168"/>
      <c r="B78" s="327" t="s">
        <v>1</v>
      </c>
      <c r="C78" s="328"/>
      <c r="D78" s="328"/>
      <c r="E78" s="328"/>
      <c r="F78" s="328"/>
      <c r="G78" s="328"/>
      <c r="H78" s="328"/>
      <c r="I78" s="328"/>
      <c r="J78" s="328"/>
    </row>
    <row r="79" spans="1:10" ht="13.5" customHeight="1">
      <c r="A79" s="168"/>
      <c r="B79" s="327" t="s">
        <v>0</v>
      </c>
      <c r="C79" s="328"/>
      <c r="D79" s="328"/>
      <c r="E79" s="328"/>
      <c r="F79" s="328"/>
      <c r="G79" s="328"/>
      <c r="H79" s="328"/>
      <c r="I79" s="328"/>
      <c r="J79" s="328"/>
    </row>
    <row r="80" spans="1:3" ht="12.75">
      <c r="A80" s="168"/>
      <c r="C80" s="169"/>
    </row>
    <row r="81" spans="1:3" ht="12.75">
      <c r="A81" s="168"/>
      <c r="B81" s="169"/>
      <c r="C81" s="169"/>
    </row>
    <row r="82" spans="1:3" ht="12.75">
      <c r="A82" s="168" t="s">
        <v>72</v>
      </c>
      <c r="B82" s="169" t="s">
        <v>14</v>
      </c>
      <c r="C82" s="169"/>
    </row>
    <row r="83" spans="1:3" ht="12.75">
      <c r="A83" s="168"/>
      <c r="B83" s="169"/>
      <c r="C83" s="169"/>
    </row>
    <row r="84" spans="1:10" ht="12" customHeight="1">
      <c r="A84" s="168"/>
      <c r="B84" s="331" t="s">
        <v>223</v>
      </c>
      <c r="C84" s="328"/>
      <c r="D84" s="328"/>
      <c r="E84" s="328"/>
      <c r="F84" s="328"/>
      <c r="G84" s="328"/>
      <c r="H84" s="328"/>
      <c r="I84" s="328"/>
      <c r="J84" s="328"/>
    </row>
    <row r="85" spans="1:10" ht="12" customHeight="1" hidden="1">
      <c r="A85" s="168"/>
      <c r="B85" s="328"/>
      <c r="C85" s="328"/>
      <c r="D85" s="328"/>
      <c r="E85" s="328"/>
      <c r="F85" s="328"/>
      <c r="G85" s="328"/>
      <c r="H85" s="328"/>
      <c r="I85" s="328"/>
      <c r="J85" s="328"/>
    </row>
    <row r="86" spans="1:10" ht="12.75">
      <c r="A86" s="168"/>
      <c r="B86" s="90"/>
      <c r="C86" s="90"/>
      <c r="D86" s="90"/>
      <c r="E86" s="90"/>
      <c r="F86" s="90"/>
      <c r="G86" s="90"/>
      <c r="H86" s="90"/>
      <c r="I86" s="90"/>
      <c r="J86" s="90"/>
    </row>
    <row r="87" spans="1:3" ht="12.75">
      <c r="A87" s="168"/>
      <c r="C87" s="169"/>
    </row>
    <row r="88" spans="1:3" ht="12.75">
      <c r="A88" s="171" t="s">
        <v>73</v>
      </c>
      <c r="B88" s="169" t="s">
        <v>15</v>
      </c>
      <c r="C88" s="169"/>
    </row>
    <row r="89" spans="1:3" ht="12.75">
      <c r="A89" s="168"/>
      <c r="B89" s="169"/>
      <c r="C89" s="169"/>
    </row>
    <row r="90" spans="1:3" ht="12.75">
      <c r="A90" s="168"/>
      <c r="B90" s="4" t="s">
        <v>123</v>
      </c>
      <c r="C90" s="169"/>
    </row>
    <row r="91" spans="1:3" ht="12.75">
      <c r="A91" s="168"/>
      <c r="B91" s="169"/>
      <c r="C91" s="169"/>
    </row>
    <row r="92" spans="1:3" ht="12.75">
      <c r="A92" s="168"/>
      <c r="B92" s="169"/>
      <c r="C92" s="169"/>
    </row>
    <row r="93" spans="1:3" ht="12.75">
      <c r="A93" s="168" t="s">
        <v>74</v>
      </c>
      <c r="B93" s="169" t="s">
        <v>6</v>
      </c>
      <c r="C93" s="169"/>
    </row>
    <row r="94" spans="1:3" ht="12.75">
      <c r="A94" s="168"/>
      <c r="B94" s="169"/>
      <c r="C94" s="169"/>
    </row>
    <row r="95" spans="1:10" ht="12.75">
      <c r="A95" s="168"/>
      <c r="B95" s="337" t="s">
        <v>321</v>
      </c>
      <c r="C95" s="338"/>
      <c r="D95" s="338"/>
      <c r="E95" s="338"/>
      <c r="F95" s="338"/>
      <c r="G95" s="338"/>
      <c r="H95" s="338"/>
      <c r="I95" s="338"/>
      <c r="J95" s="338"/>
    </row>
    <row r="96" spans="1:10" ht="12.75">
      <c r="A96" s="168"/>
      <c r="B96" s="338"/>
      <c r="C96" s="338"/>
      <c r="D96" s="338"/>
      <c r="E96" s="338"/>
      <c r="F96" s="338"/>
      <c r="G96" s="338"/>
      <c r="H96" s="338"/>
      <c r="I96" s="338"/>
      <c r="J96" s="338"/>
    </row>
    <row r="97" spans="1:10" ht="12.75">
      <c r="A97" s="168"/>
      <c r="B97" s="90"/>
      <c r="C97" s="90"/>
      <c r="D97" s="90"/>
      <c r="E97" s="90"/>
      <c r="F97" s="90"/>
      <c r="G97" s="90"/>
      <c r="H97" s="90"/>
      <c r="I97" s="90"/>
      <c r="J97" s="90"/>
    </row>
    <row r="98" spans="1:10" ht="12.75">
      <c r="A98" s="168"/>
      <c r="B98" s="331" t="s">
        <v>344</v>
      </c>
      <c r="C98" s="328"/>
      <c r="D98" s="328"/>
      <c r="E98" s="328"/>
      <c r="F98" s="328"/>
      <c r="G98" s="328"/>
      <c r="H98" s="328"/>
      <c r="I98" s="328"/>
      <c r="J98" s="328"/>
    </row>
    <row r="99" spans="1:10" ht="12.75">
      <c r="A99" s="168"/>
      <c r="B99" s="331"/>
      <c r="C99" s="328"/>
      <c r="D99" s="328"/>
      <c r="E99" s="328"/>
      <c r="F99" s="328"/>
      <c r="G99" s="328"/>
      <c r="H99" s="328"/>
      <c r="I99" s="328"/>
      <c r="J99" s="328"/>
    </row>
    <row r="100" spans="1:10" ht="12.75">
      <c r="A100" s="168"/>
      <c r="B100" s="90"/>
      <c r="C100" s="90"/>
      <c r="D100" s="90"/>
      <c r="E100" s="90"/>
      <c r="F100" s="90"/>
      <c r="G100" s="90"/>
      <c r="H100" s="90"/>
      <c r="I100" s="90"/>
      <c r="J100" s="90"/>
    </row>
    <row r="101" spans="1:10" ht="12.75" customHeight="1">
      <c r="A101" s="168"/>
      <c r="B101" s="331" t="s">
        <v>140</v>
      </c>
      <c r="C101" s="328"/>
      <c r="D101" s="328"/>
      <c r="E101" s="328"/>
      <c r="F101" s="328"/>
      <c r="G101" s="328"/>
      <c r="H101" s="328"/>
      <c r="I101" s="328"/>
      <c r="J101" s="328"/>
    </row>
    <row r="102" spans="1:10" ht="12.75">
      <c r="A102" s="168"/>
      <c r="B102" s="328"/>
      <c r="C102" s="328"/>
      <c r="D102" s="328"/>
      <c r="E102" s="328"/>
      <c r="F102" s="328"/>
      <c r="G102" s="328"/>
      <c r="H102" s="328"/>
      <c r="I102" s="328"/>
      <c r="J102" s="328"/>
    </row>
    <row r="103" spans="1:3" ht="12.75">
      <c r="A103" s="168"/>
      <c r="B103" s="169"/>
      <c r="C103" s="169"/>
    </row>
    <row r="104" spans="1:3" ht="12.75">
      <c r="A104" s="168"/>
      <c r="B104" s="169"/>
      <c r="C104" s="169"/>
    </row>
    <row r="105" spans="1:5" ht="12.75">
      <c r="A105" s="171" t="s">
        <v>75</v>
      </c>
      <c r="B105" s="169" t="s">
        <v>16</v>
      </c>
      <c r="C105" s="169"/>
      <c r="E105" s="172"/>
    </row>
    <row r="106" spans="1:3" ht="12.75">
      <c r="A106" s="168"/>
      <c r="B106" s="169"/>
      <c r="C106" s="169"/>
    </row>
    <row r="107" spans="1:10" ht="12.75">
      <c r="A107" s="168"/>
      <c r="B107" s="331" t="s">
        <v>248</v>
      </c>
      <c r="C107" s="328"/>
      <c r="D107" s="328"/>
      <c r="E107" s="328"/>
      <c r="F107" s="328"/>
      <c r="G107" s="328"/>
      <c r="H107" s="328"/>
      <c r="I107" s="328"/>
      <c r="J107" s="328"/>
    </row>
    <row r="108" spans="1:3" ht="12.75">
      <c r="A108" s="168"/>
      <c r="C108" s="169"/>
    </row>
    <row r="109" spans="1:2" ht="12.75">
      <c r="A109" s="168"/>
      <c r="B109" s="169"/>
    </row>
    <row r="110" spans="1:9" ht="12.75">
      <c r="A110" s="168" t="s">
        <v>76</v>
      </c>
      <c r="B110" s="173" t="s">
        <v>7</v>
      </c>
      <c r="C110" s="169"/>
      <c r="E110" s="127"/>
      <c r="F110" s="127"/>
      <c r="G110" s="127"/>
      <c r="H110" s="127"/>
      <c r="I110" s="127"/>
    </row>
    <row r="111" spans="1:9" ht="12.75">
      <c r="A111" s="168"/>
      <c r="B111" s="173"/>
      <c r="C111" s="169"/>
      <c r="E111" s="127"/>
      <c r="F111" s="127"/>
      <c r="G111" s="127"/>
      <c r="H111" s="127"/>
      <c r="I111" s="127"/>
    </row>
    <row r="112" spans="1:9" ht="12.75">
      <c r="A112" s="171"/>
      <c r="B112" s="4" t="s">
        <v>113</v>
      </c>
      <c r="C112" s="169"/>
      <c r="E112" s="127"/>
      <c r="F112" s="127"/>
      <c r="G112" s="127"/>
      <c r="H112" s="127"/>
      <c r="I112" s="127"/>
    </row>
    <row r="113" spans="1:9" ht="12.75">
      <c r="A113" s="171"/>
      <c r="C113" s="169"/>
      <c r="E113" s="127"/>
      <c r="F113" s="127"/>
      <c r="G113" s="127"/>
      <c r="H113" s="127"/>
      <c r="I113" s="127"/>
    </row>
    <row r="114" spans="1:9" ht="12.75">
      <c r="A114" s="171"/>
      <c r="B114" s="4" t="s">
        <v>104</v>
      </c>
      <c r="C114" s="169"/>
      <c r="E114" s="127"/>
      <c r="F114" s="127"/>
      <c r="G114" s="127"/>
      <c r="H114" s="127"/>
      <c r="I114" s="127"/>
    </row>
    <row r="115" spans="1:9" ht="12.75">
      <c r="A115" s="171"/>
      <c r="C115" s="169"/>
      <c r="E115" s="127"/>
      <c r="F115" s="127"/>
      <c r="G115" s="127"/>
      <c r="H115" s="127"/>
      <c r="I115" s="127"/>
    </row>
    <row r="116" spans="1:9" ht="12.75">
      <c r="A116" s="171"/>
      <c r="C116" s="169"/>
      <c r="D116" s="4" t="s">
        <v>105</v>
      </c>
      <c r="E116" s="174" t="s">
        <v>207</v>
      </c>
      <c r="F116" s="127"/>
      <c r="G116" s="127"/>
      <c r="H116" s="127"/>
      <c r="I116" s="127"/>
    </row>
    <row r="117" spans="1:9" ht="12.75">
      <c r="A117" s="171"/>
      <c r="C117" s="169"/>
      <c r="E117" s="127"/>
      <c r="F117" s="127"/>
      <c r="G117" s="127"/>
      <c r="H117" s="127"/>
      <c r="I117" s="127"/>
    </row>
    <row r="118" spans="1:9" ht="12.75">
      <c r="A118" s="171"/>
      <c r="C118" s="169"/>
      <c r="D118" s="4" t="s">
        <v>106</v>
      </c>
      <c r="E118" s="174" t="s">
        <v>124</v>
      </c>
      <c r="F118" s="127"/>
      <c r="G118" s="127"/>
      <c r="H118" s="127"/>
      <c r="I118" s="127"/>
    </row>
    <row r="119" spans="1:9" ht="12.75">
      <c r="A119" s="171"/>
      <c r="C119" s="169"/>
      <c r="E119" s="127"/>
      <c r="F119" s="127"/>
      <c r="G119" s="127"/>
      <c r="H119" s="127"/>
      <c r="I119" s="127"/>
    </row>
    <row r="120" spans="1:9" ht="12.75">
      <c r="A120" s="171"/>
      <c r="C120" s="169"/>
      <c r="D120" s="4" t="s">
        <v>107</v>
      </c>
      <c r="E120" s="174" t="s">
        <v>146</v>
      </c>
      <c r="F120" s="127"/>
      <c r="G120" s="127"/>
      <c r="H120" s="127"/>
      <c r="I120" s="127"/>
    </row>
    <row r="121" spans="1:9" ht="12.75">
      <c r="A121" s="171"/>
      <c r="B121" s="169"/>
      <c r="C121" s="169"/>
      <c r="E121" s="174"/>
      <c r="F121" s="127"/>
      <c r="G121" s="127"/>
      <c r="H121" s="127"/>
      <c r="I121" s="127"/>
    </row>
    <row r="122" spans="1:9" ht="12.75">
      <c r="A122" s="171"/>
      <c r="B122" s="169"/>
      <c r="C122" s="169"/>
      <c r="E122" s="174"/>
      <c r="F122" s="127"/>
      <c r="G122" s="127"/>
      <c r="H122" s="127"/>
      <c r="I122" s="127"/>
    </row>
    <row r="123" spans="1:10" ht="13.5" thickBot="1">
      <c r="A123" s="171"/>
      <c r="B123" s="169"/>
      <c r="C123" s="169"/>
      <c r="E123" s="340" t="s">
        <v>24</v>
      </c>
      <c r="F123" s="340"/>
      <c r="G123" s="340"/>
      <c r="H123" s="340"/>
      <c r="I123" s="340"/>
      <c r="J123" s="340"/>
    </row>
    <row r="124" spans="1:10" ht="12.75">
      <c r="A124" s="171"/>
      <c r="B124" s="169"/>
      <c r="C124" s="169"/>
      <c r="E124" s="192"/>
      <c r="F124" s="192"/>
      <c r="G124" s="192"/>
      <c r="H124" s="192"/>
      <c r="I124" s="192"/>
      <c r="J124" s="192"/>
    </row>
    <row r="125" spans="1:10" ht="12.75">
      <c r="A125" s="171"/>
      <c r="B125" s="169"/>
      <c r="C125" s="169"/>
      <c r="D125" s="12"/>
      <c r="E125" s="224" t="s">
        <v>9</v>
      </c>
      <c r="F125" s="224" t="s">
        <v>8</v>
      </c>
      <c r="G125" s="224" t="s">
        <v>109</v>
      </c>
      <c r="H125" s="224"/>
      <c r="I125" s="224" t="s">
        <v>116</v>
      </c>
      <c r="J125" s="224" t="s">
        <v>112</v>
      </c>
    </row>
    <row r="126" spans="1:10" ht="12.75">
      <c r="A126" s="171"/>
      <c r="B126" s="169"/>
      <c r="C126" s="169"/>
      <c r="D126" s="12"/>
      <c r="E126" s="224" t="s">
        <v>108</v>
      </c>
      <c r="F126" s="224" t="s">
        <v>108</v>
      </c>
      <c r="G126" s="224"/>
      <c r="H126" s="224"/>
      <c r="I126" s="224"/>
      <c r="J126" s="224"/>
    </row>
    <row r="127" spans="1:10" ht="12.75">
      <c r="A127" s="171"/>
      <c r="B127" s="169"/>
      <c r="C127" s="169"/>
      <c r="D127" s="12"/>
      <c r="E127" s="224" t="s">
        <v>26</v>
      </c>
      <c r="F127" s="224" t="s">
        <v>26</v>
      </c>
      <c r="G127" s="224" t="s">
        <v>26</v>
      </c>
      <c r="H127" s="224"/>
      <c r="I127" s="224" t="s">
        <v>26</v>
      </c>
      <c r="J127" s="224" t="s">
        <v>26</v>
      </c>
    </row>
    <row r="128" spans="1:10" ht="12.75">
      <c r="A128" s="171"/>
      <c r="B128" s="169"/>
      <c r="C128" s="169"/>
      <c r="D128" s="12"/>
      <c r="E128" s="224"/>
      <c r="F128" s="224"/>
      <c r="G128" s="224"/>
      <c r="H128" s="224"/>
      <c r="I128" s="224"/>
      <c r="J128" s="224"/>
    </row>
    <row r="129" spans="1:10" ht="12.75">
      <c r="A129" s="171"/>
      <c r="B129" s="169"/>
      <c r="C129" s="169"/>
      <c r="D129" s="12" t="s">
        <v>10</v>
      </c>
      <c r="E129" s="176">
        <v>1332</v>
      </c>
      <c r="F129" s="176">
        <v>212104</v>
      </c>
      <c r="G129" s="176">
        <v>7</v>
      </c>
      <c r="H129" s="176"/>
      <c r="I129" s="176">
        <v>0</v>
      </c>
      <c r="J129" s="176">
        <f>SUM(E129:I129)</f>
        <v>213443</v>
      </c>
    </row>
    <row r="130" spans="1:10" ht="12.75">
      <c r="A130" s="171"/>
      <c r="B130" s="169"/>
      <c r="C130" s="169"/>
      <c r="D130" s="12" t="s">
        <v>110</v>
      </c>
      <c r="E130" s="177">
        <v>67654</v>
      </c>
      <c r="F130" s="177">
        <v>62738</v>
      </c>
      <c r="G130" s="177">
        <v>5438</v>
      </c>
      <c r="H130" s="178"/>
      <c r="I130" s="178">
        <v>-135830</v>
      </c>
      <c r="J130" s="176">
        <f>SUM(E130:I130)</f>
        <v>0</v>
      </c>
    </row>
    <row r="131" spans="1:10" ht="12.75">
      <c r="A131" s="171"/>
      <c r="B131" s="169"/>
      <c r="C131" s="169"/>
      <c r="D131" s="12" t="s">
        <v>111</v>
      </c>
      <c r="E131" s="179">
        <f>+E129+E130</f>
        <v>68986</v>
      </c>
      <c r="F131" s="179">
        <f>+F129+F130</f>
        <v>274842</v>
      </c>
      <c r="G131" s="179">
        <f>+G129+G130</f>
        <v>5445</v>
      </c>
      <c r="H131" s="179"/>
      <c r="I131" s="179">
        <f>+I129+I130</f>
        <v>-135830</v>
      </c>
      <c r="J131" s="179">
        <f>SUM(E131:I131)</f>
        <v>213443</v>
      </c>
    </row>
    <row r="132" spans="1:10" ht="12.75">
      <c r="A132" s="171"/>
      <c r="B132" s="169"/>
      <c r="C132" s="169"/>
      <c r="D132" s="12"/>
      <c r="E132" s="176"/>
      <c r="F132" s="176"/>
      <c r="G132" s="176"/>
      <c r="H132" s="176"/>
      <c r="I132" s="176"/>
      <c r="J132" s="176"/>
    </row>
    <row r="133" spans="1:10" ht="12.75">
      <c r="A133" s="171"/>
      <c r="B133" s="169"/>
      <c r="C133" s="169"/>
      <c r="D133" s="12" t="s">
        <v>39</v>
      </c>
      <c r="E133" s="176">
        <v>2562</v>
      </c>
      <c r="F133" s="176">
        <v>11740</v>
      </c>
      <c r="G133" s="176">
        <v>-819</v>
      </c>
      <c r="H133" s="176"/>
      <c r="I133" s="176">
        <v>1235</v>
      </c>
      <c r="J133" s="176">
        <f>SUM(E133:I133)</f>
        <v>14718</v>
      </c>
    </row>
    <row r="134" spans="1:4" ht="12.75">
      <c r="A134" s="171"/>
      <c r="B134" s="169"/>
      <c r="C134" s="169"/>
      <c r="D134" s="12"/>
    </row>
    <row r="135" spans="1:10" ht="12.75">
      <c r="A135" s="171"/>
      <c r="B135" s="169"/>
      <c r="C135" s="169"/>
      <c r="D135" s="12" t="s">
        <v>67</v>
      </c>
      <c r="E135" s="176">
        <v>1845</v>
      </c>
      <c r="F135" s="176">
        <v>8797</v>
      </c>
      <c r="G135" s="176">
        <v>-851</v>
      </c>
      <c r="H135" s="176"/>
      <c r="I135" s="176">
        <v>1235</v>
      </c>
      <c r="J135" s="176">
        <f>SUM(E135:I135)</f>
        <v>11026</v>
      </c>
    </row>
    <row r="136" spans="1:10" ht="12.75">
      <c r="A136" s="171"/>
      <c r="B136" s="169"/>
      <c r="C136" s="169"/>
      <c r="E136" s="127"/>
      <c r="F136" s="127"/>
      <c r="G136" s="127"/>
      <c r="H136" s="127"/>
      <c r="I136" s="127"/>
      <c r="J136" s="127"/>
    </row>
    <row r="137" spans="5:9" ht="12.75">
      <c r="E137" s="127"/>
      <c r="F137" s="127"/>
      <c r="G137" s="127"/>
      <c r="H137" s="127"/>
      <c r="I137" s="127"/>
    </row>
    <row r="138" spans="1:3" ht="12.75">
      <c r="A138" s="171" t="s">
        <v>77</v>
      </c>
      <c r="B138" s="169" t="s">
        <v>17</v>
      </c>
      <c r="C138" s="169"/>
    </row>
    <row r="139" spans="1:3" ht="12.75">
      <c r="A139" s="168"/>
      <c r="B139" s="169"/>
      <c r="C139" s="169"/>
    </row>
    <row r="140" spans="1:10" ht="12.75">
      <c r="A140" s="168"/>
      <c r="B140" s="331" t="s">
        <v>153</v>
      </c>
      <c r="C140" s="328"/>
      <c r="D140" s="328"/>
      <c r="E140" s="328"/>
      <c r="F140" s="328"/>
      <c r="G140" s="328"/>
      <c r="H140" s="328"/>
      <c r="I140" s="328"/>
      <c r="J140" s="328"/>
    </row>
    <row r="141" spans="1:10" ht="12.75">
      <c r="A141" s="168"/>
      <c r="B141" s="89"/>
      <c r="C141" s="89"/>
      <c r="D141" s="89"/>
      <c r="E141" s="89"/>
      <c r="F141" s="89"/>
      <c r="G141" s="89"/>
      <c r="H141" s="89"/>
      <c r="I141" s="89"/>
      <c r="J141" s="89"/>
    </row>
    <row r="142" spans="1:3" ht="12.75">
      <c r="A142" s="168"/>
      <c r="B142" s="169"/>
      <c r="C142" s="169"/>
    </row>
    <row r="143" spans="1:4" ht="12.75">
      <c r="A143" s="168" t="s">
        <v>78</v>
      </c>
      <c r="B143" s="169" t="s">
        <v>18</v>
      </c>
      <c r="D143" s="169"/>
    </row>
    <row r="144" spans="1:9" ht="12.75">
      <c r="A144" s="168"/>
      <c r="B144" s="39"/>
      <c r="C144" s="12"/>
      <c r="D144" s="39"/>
      <c r="E144" s="12"/>
      <c r="F144" s="12"/>
      <c r="G144" s="12"/>
      <c r="H144" s="12"/>
      <c r="I144" s="12"/>
    </row>
    <row r="145" spans="1:10" ht="12.75">
      <c r="A145" s="168"/>
      <c r="B145" s="290" t="s">
        <v>300</v>
      </c>
      <c r="C145" s="277"/>
      <c r="D145" s="281"/>
      <c r="E145" s="277"/>
      <c r="F145" s="277"/>
      <c r="G145" s="277"/>
      <c r="H145" s="277"/>
      <c r="I145" s="277"/>
      <c r="J145" s="234"/>
    </row>
    <row r="146" spans="1:4" ht="12.75">
      <c r="A146" s="168"/>
      <c r="B146" s="180"/>
      <c r="D146" s="169"/>
    </row>
    <row r="147" spans="1:4" ht="12.75">
      <c r="A147" s="168"/>
      <c r="D147" s="169"/>
    </row>
    <row r="148" spans="1:3" ht="12.75">
      <c r="A148" s="181" t="s">
        <v>79</v>
      </c>
      <c r="B148" s="169" t="s">
        <v>19</v>
      </c>
      <c r="C148" s="169"/>
    </row>
    <row r="149" spans="1:3" ht="12.75">
      <c r="A149" s="168"/>
      <c r="B149" s="169"/>
      <c r="C149" s="169"/>
    </row>
    <row r="150" spans="1:10" ht="13.5" customHeight="1">
      <c r="A150" s="168"/>
      <c r="B150" s="327" t="s">
        <v>301</v>
      </c>
      <c r="C150" s="328"/>
      <c r="D150" s="328"/>
      <c r="E150" s="328"/>
      <c r="F150" s="328"/>
      <c r="G150" s="328"/>
      <c r="H150" s="328"/>
      <c r="I150" s="328"/>
      <c r="J150" s="328"/>
    </row>
    <row r="151" spans="1:10" ht="13.5" customHeight="1">
      <c r="A151" s="168"/>
      <c r="B151" s="331"/>
      <c r="C151" s="328"/>
      <c r="D151" s="328"/>
      <c r="E151" s="328"/>
      <c r="F151" s="328"/>
      <c r="G151" s="328"/>
      <c r="H151" s="328"/>
      <c r="I151" s="328"/>
      <c r="J151" s="328"/>
    </row>
    <row r="152" spans="1:3" ht="12.75">
      <c r="A152" s="168"/>
      <c r="B152" s="169"/>
      <c r="C152" s="169"/>
    </row>
    <row r="153" spans="1:3" ht="12.75">
      <c r="A153" s="168"/>
      <c r="C153" s="169"/>
    </row>
    <row r="154" spans="1:3" ht="12.75">
      <c r="A154" s="168" t="s">
        <v>80</v>
      </c>
      <c r="B154" s="169" t="s">
        <v>20</v>
      </c>
      <c r="C154" s="169"/>
    </row>
    <row r="155" spans="1:3" ht="12.75">
      <c r="A155" s="168"/>
      <c r="B155" s="169"/>
      <c r="C155" s="169"/>
    </row>
    <row r="156" spans="1:10" ht="40.5" customHeight="1">
      <c r="A156" s="168"/>
      <c r="B156" s="346" t="s">
        <v>329</v>
      </c>
      <c r="C156" s="347"/>
      <c r="D156" s="347"/>
      <c r="E156" s="347"/>
      <c r="F156" s="347"/>
      <c r="G156" s="347"/>
      <c r="H156" s="347"/>
      <c r="I156" s="347"/>
      <c r="J156" s="347"/>
    </row>
    <row r="157" spans="1:10" ht="12.75">
      <c r="A157" s="168"/>
      <c r="B157" s="346"/>
      <c r="C157" s="347"/>
      <c r="D157" s="347"/>
      <c r="E157" s="347"/>
      <c r="F157" s="347"/>
      <c r="G157" s="347"/>
      <c r="H157" s="347"/>
      <c r="I157" s="347"/>
      <c r="J157" s="347"/>
    </row>
    <row r="158" spans="1:3" ht="12.75">
      <c r="A158" s="168"/>
      <c r="C158" s="169"/>
    </row>
    <row r="159" spans="1:10" ht="12.75">
      <c r="A159" s="168"/>
      <c r="B159" s="337" t="s">
        <v>217</v>
      </c>
      <c r="C159" s="338"/>
      <c r="D159" s="338"/>
      <c r="E159" s="338"/>
      <c r="F159" s="338"/>
      <c r="G159" s="338"/>
      <c r="H159" s="338"/>
      <c r="I159" s="338"/>
      <c r="J159" s="338"/>
    </row>
    <row r="160" spans="1:10" ht="12.75">
      <c r="A160" s="168"/>
      <c r="B160" s="90"/>
      <c r="C160" s="90"/>
      <c r="D160" s="90"/>
      <c r="E160" s="90"/>
      <c r="F160" s="90"/>
      <c r="G160" s="90"/>
      <c r="H160" s="90"/>
      <c r="I160" s="90"/>
      <c r="J160" s="90"/>
    </row>
    <row r="161" ht="12.75">
      <c r="A161" s="168"/>
    </row>
    <row r="162" spans="1:10" ht="15" customHeight="1">
      <c r="A162" s="220" t="s">
        <v>125</v>
      </c>
      <c r="B162" s="221" t="s">
        <v>144</v>
      </c>
      <c r="C162" s="222"/>
      <c r="D162" s="222"/>
      <c r="E162" s="222"/>
      <c r="F162" s="222"/>
      <c r="G162" s="222"/>
      <c r="H162" s="222"/>
      <c r="I162" s="222"/>
      <c r="J162" s="222"/>
    </row>
    <row r="163" ht="12.75">
      <c r="A163" s="168"/>
    </row>
    <row r="164" spans="1:3" ht="12.75">
      <c r="A164" s="168" t="s">
        <v>81</v>
      </c>
      <c r="B164" s="169" t="s">
        <v>21</v>
      </c>
      <c r="C164" s="169"/>
    </row>
    <row r="165" ht="12.75">
      <c r="C165" s="169"/>
    </row>
    <row r="166" spans="2:10" ht="79.5" customHeight="1">
      <c r="B166" s="344" t="s">
        <v>345</v>
      </c>
      <c r="C166" s="345"/>
      <c r="D166" s="345"/>
      <c r="E166" s="345"/>
      <c r="F166" s="345"/>
      <c r="G166" s="345"/>
      <c r="H166" s="345"/>
      <c r="I166" s="345"/>
      <c r="J166" s="345"/>
    </row>
    <row r="167" ht="13.5" customHeight="1">
      <c r="C167" s="169"/>
    </row>
    <row r="168" ht="12.75">
      <c r="C168" s="169"/>
    </row>
    <row r="169" spans="1:3" ht="12.75">
      <c r="A169" s="168" t="s">
        <v>82</v>
      </c>
      <c r="B169" s="169" t="s">
        <v>322</v>
      </c>
      <c r="C169" s="169"/>
    </row>
    <row r="170" ht="12.75">
      <c r="C170" s="169"/>
    </row>
    <row r="171" spans="2:10" ht="18" customHeight="1">
      <c r="B171" s="235"/>
      <c r="C171" s="249"/>
      <c r="D171" s="250"/>
      <c r="E171" s="251"/>
      <c r="F171" s="259" t="s">
        <v>323</v>
      </c>
      <c r="G171" s="350" t="s">
        <v>288</v>
      </c>
      <c r="H171" s="351"/>
      <c r="I171" s="259" t="s">
        <v>196</v>
      </c>
      <c r="J171" s="259" t="s">
        <v>196</v>
      </c>
    </row>
    <row r="172" spans="2:10" ht="12.75">
      <c r="B172" s="235"/>
      <c r="C172" s="257" t="s">
        <v>199</v>
      </c>
      <c r="D172" s="258"/>
      <c r="E172" s="237"/>
      <c r="F172" s="241"/>
      <c r="G172" s="274"/>
      <c r="H172" s="237"/>
      <c r="I172" s="241"/>
      <c r="J172" s="241"/>
    </row>
    <row r="173" spans="2:10" ht="12.75">
      <c r="B173" s="236"/>
      <c r="C173" s="238"/>
      <c r="D173" s="252"/>
      <c r="E173" s="237"/>
      <c r="F173" s="241" t="s">
        <v>197</v>
      </c>
      <c r="G173" s="352" t="s">
        <v>197</v>
      </c>
      <c r="H173" s="353"/>
      <c r="I173" s="241" t="s">
        <v>197</v>
      </c>
      <c r="J173" s="241" t="s">
        <v>198</v>
      </c>
    </row>
    <row r="174" spans="2:10" ht="12.75">
      <c r="B174" s="236"/>
      <c r="C174" s="238"/>
      <c r="D174" s="252"/>
      <c r="E174" s="237"/>
      <c r="F174" s="248"/>
      <c r="G174" s="275"/>
      <c r="H174" s="237"/>
      <c r="I174" s="242"/>
      <c r="J174" s="242"/>
    </row>
    <row r="175" spans="2:10" ht="12.75">
      <c r="B175" s="236"/>
      <c r="C175" s="256" t="s">
        <v>10</v>
      </c>
      <c r="D175" s="252"/>
      <c r="E175" s="237"/>
      <c r="F175" s="244">
        <f>+'P&amp;L'!B19</f>
        <v>101868</v>
      </c>
      <c r="G175" s="273">
        <v>111575</v>
      </c>
      <c r="H175" s="239">
        <v>93396</v>
      </c>
      <c r="I175" s="243">
        <f>+F175-G175</f>
        <v>-9707</v>
      </c>
      <c r="J175" s="246">
        <f>+I175/G175</f>
        <v>-0.08699977593546941</v>
      </c>
    </row>
    <row r="176" spans="2:10" ht="12.75">
      <c r="B176" s="236"/>
      <c r="C176" s="256"/>
      <c r="D176" s="252"/>
      <c r="E176" s="237"/>
      <c r="F176" s="242"/>
      <c r="G176" s="252"/>
      <c r="H176" s="237"/>
      <c r="I176" s="242"/>
      <c r="J176" s="242"/>
    </row>
    <row r="177" spans="2:10" ht="12.75">
      <c r="B177" s="236"/>
      <c r="C177" s="256" t="s">
        <v>39</v>
      </c>
      <c r="D177" s="252"/>
      <c r="E177" s="237"/>
      <c r="F177" s="244">
        <f>+'P&amp;L'!B30</f>
        <v>3926</v>
      </c>
      <c r="G177" s="273">
        <v>10792</v>
      </c>
      <c r="H177" s="239">
        <v>6963</v>
      </c>
      <c r="I177" s="244">
        <f>+F177-G177</f>
        <v>-6866</v>
      </c>
      <c r="J177" s="246">
        <f>+I177/G177</f>
        <v>-0.6362120088954781</v>
      </c>
    </row>
    <row r="178" spans="2:10" ht="12.75">
      <c r="B178" s="236"/>
      <c r="C178" s="256"/>
      <c r="D178" s="252"/>
      <c r="E178" s="237"/>
      <c r="F178" s="244"/>
      <c r="G178" s="273"/>
      <c r="H178" s="239"/>
      <c r="I178" s="244"/>
      <c r="J178" s="242"/>
    </row>
    <row r="179" spans="2:12" ht="12.75">
      <c r="B179" s="236"/>
      <c r="C179" s="256" t="s">
        <v>67</v>
      </c>
      <c r="D179" s="252"/>
      <c r="E179" s="237"/>
      <c r="F179" s="244">
        <f>+'P&amp;L'!B34</f>
        <v>3141</v>
      </c>
      <c r="G179" s="273">
        <v>7885</v>
      </c>
      <c r="H179" s="239">
        <v>5141</v>
      </c>
      <c r="I179" s="244">
        <f>+F179-G179</f>
        <v>-4744</v>
      </c>
      <c r="J179" s="246">
        <f>+I179/G179</f>
        <v>-0.6016487000634115</v>
      </c>
      <c r="K179" s="12"/>
      <c r="L179" s="12"/>
    </row>
    <row r="180" spans="1:12" ht="12.75" customHeight="1">
      <c r="A180" s="168"/>
      <c r="C180" s="253"/>
      <c r="D180" s="254"/>
      <c r="E180" s="255"/>
      <c r="F180" s="245"/>
      <c r="G180" s="276"/>
      <c r="H180" s="240"/>
      <c r="I180" s="245"/>
      <c r="J180" s="247"/>
      <c r="K180" s="12"/>
      <c r="L180" s="12"/>
    </row>
    <row r="181" spans="3:12" ht="13.5" customHeight="1">
      <c r="C181" s="169"/>
      <c r="K181" s="12"/>
      <c r="L181" s="12"/>
    </row>
    <row r="182" spans="3:12" ht="12.75">
      <c r="C182" s="169"/>
      <c r="K182" s="12"/>
      <c r="L182" s="12"/>
    </row>
    <row r="183" spans="1:12" ht="12.75">
      <c r="A183" s="171" t="s">
        <v>83</v>
      </c>
      <c r="B183" s="169" t="s">
        <v>96</v>
      </c>
      <c r="C183" s="169"/>
      <c r="K183" s="12"/>
      <c r="L183" s="12"/>
    </row>
    <row r="184" spans="3:12" ht="12.75">
      <c r="C184" s="169"/>
      <c r="K184" s="12"/>
      <c r="L184" s="12"/>
    </row>
    <row r="185" spans="2:12" ht="4.5" customHeight="1">
      <c r="B185" s="331" t="s">
        <v>221</v>
      </c>
      <c r="C185" s="328"/>
      <c r="D185" s="328"/>
      <c r="E185" s="328"/>
      <c r="F185" s="328"/>
      <c r="G185" s="328"/>
      <c r="H185" s="328"/>
      <c r="I185" s="328"/>
      <c r="J185" s="328"/>
      <c r="K185" s="12"/>
      <c r="L185" s="12"/>
    </row>
    <row r="186" spans="2:12" ht="46.5" customHeight="1">
      <c r="B186" s="328"/>
      <c r="C186" s="328"/>
      <c r="D186" s="328"/>
      <c r="E186" s="328"/>
      <c r="F186" s="328"/>
      <c r="G186" s="328"/>
      <c r="H186" s="328"/>
      <c r="I186" s="328"/>
      <c r="J186" s="328"/>
      <c r="K186" s="12"/>
      <c r="L186" s="12"/>
    </row>
    <row r="187" spans="2:10" ht="12.75">
      <c r="B187" s="90"/>
      <c r="C187" s="90"/>
      <c r="D187" s="90"/>
      <c r="E187" s="90"/>
      <c r="F187" s="90"/>
      <c r="G187" s="90"/>
      <c r="H187" s="90"/>
      <c r="I187" s="90"/>
      <c r="J187" s="90"/>
    </row>
    <row r="188" spans="2:10" ht="9" customHeight="1">
      <c r="B188" s="327" t="s">
        <v>244</v>
      </c>
      <c r="C188" s="328"/>
      <c r="D188" s="328"/>
      <c r="E188" s="328"/>
      <c r="F188" s="328"/>
      <c r="G188" s="328"/>
      <c r="H188" s="328"/>
      <c r="I188" s="328"/>
      <c r="J188" s="328"/>
    </row>
    <row r="189" spans="2:10" ht="6" customHeight="1">
      <c r="B189" s="328"/>
      <c r="C189" s="328"/>
      <c r="D189" s="328"/>
      <c r="E189" s="328"/>
      <c r="F189" s="328"/>
      <c r="G189" s="328"/>
      <c r="H189" s="328"/>
      <c r="I189" s="328"/>
      <c r="J189" s="328"/>
    </row>
    <row r="190" spans="2:10" ht="12.75">
      <c r="B190" s="90"/>
      <c r="C190" s="90"/>
      <c r="D190" s="90"/>
      <c r="E190" s="90"/>
      <c r="F190" s="90"/>
      <c r="G190" s="90"/>
      <c r="H190" s="90"/>
      <c r="I190" s="90"/>
      <c r="J190" s="90"/>
    </row>
    <row r="191" ht="12.75">
      <c r="C191" s="169"/>
    </row>
    <row r="192" spans="1:10" ht="12.75">
      <c r="A192" s="168" t="s">
        <v>84</v>
      </c>
      <c r="B192" s="182" t="s">
        <v>97</v>
      </c>
      <c r="C192" s="39"/>
      <c r="D192" s="39"/>
      <c r="E192" s="12"/>
      <c r="F192" s="12"/>
      <c r="G192" s="12"/>
      <c r="H192" s="12"/>
      <c r="I192" s="12"/>
      <c r="J192" s="12"/>
    </row>
    <row r="193" spans="1:10" ht="12.75">
      <c r="A193" s="168"/>
      <c r="B193" s="168"/>
      <c r="C193" s="39"/>
      <c r="D193" s="39"/>
      <c r="E193" s="12"/>
      <c r="F193" s="12"/>
      <c r="G193" s="12"/>
      <c r="H193" s="12"/>
      <c r="I193" s="12"/>
      <c r="J193" s="12"/>
    </row>
    <row r="194" spans="1:10" ht="12.75">
      <c r="A194" s="168"/>
      <c r="B194" s="331" t="s">
        <v>208</v>
      </c>
      <c r="C194" s="328"/>
      <c r="D194" s="328"/>
      <c r="E194" s="328"/>
      <c r="F194" s="328"/>
      <c r="G194" s="328"/>
      <c r="H194" s="328"/>
      <c r="I194" s="328"/>
      <c r="J194" s="328"/>
    </row>
    <row r="195" spans="1:10" ht="12.75">
      <c r="A195" s="168"/>
      <c r="B195" s="90"/>
      <c r="C195" s="90"/>
      <c r="D195" s="90"/>
      <c r="E195" s="90"/>
      <c r="F195" s="90"/>
      <c r="G195" s="90"/>
      <c r="H195" s="90"/>
      <c r="I195" s="90"/>
      <c r="J195" s="90"/>
    </row>
    <row r="196" spans="1:10" ht="12.75">
      <c r="A196" s="168"/>
      <c r="B196" s="168"/>
      <c r="C196" s="39"/>
      <c r="D196" s="39"/>
      <c r="E196" s="12"/>
      <c r="F196" s="12"/>
      <c r="G196" s="12"/>
      <c r="H196" s="12"/>
      <c r="I196" s="12"/>
      <c r="J196" s="12"/>
    </row>
    <row r="197" spans="1:3" ht="12.75">
      <c r="A197" s="168" t="s">
        <v>85</v>
      </c>
      <c r="B197" s="169" t="s">
        <v>22</v>
      </c>
      <c r="C197" s="169"/>
    </row>
    <row r="198" spans="1:10" ht="13.5" thickBot="1">
      <c r="A198" s="168"/>
      <c r="B198" s="169"/>
      <c r="C198" s="169"/>
      <c r="F198" s="340" t="s">
        <v>23</v>
      </c>
      <c r="G198" s="340"/>
      <c r="H198" s="192"/>
      <c r="I198" s="340" t="s">
        <v>117</v>
      </c>
      <c r="J198" s="340"/>
    </row>
    <row r="199" spans="1:10" ht="3.75" customHeight="1">
      <c r="A199" s="168"/>
      <c r="B199" s="169"/>
      <c r="C199" s="169"/>
      <c r="F199" s="127"/>
      <c r="G199" s="127"/>
      <c r="H199" s="194"/>
      <c r="I199" s="127"/>
      <c r="J199" s="127"/>
    </row>
    <row r="200" spans="1:10" ht="12.75">
      <c r="A200" s="168"/>
      <c r="B200" s="169"/>
      <c r="C200" s="169"/>
      <c r="F200" s="207" t="s">
        <v>25</v>
      </c>
      <c r="G200" s="206" t="s">
        <v>25</v>
      </c>
      <c r="H200" s="208"/>
      <c r="I200" s="207" t="s">
        <v>188</v>
      </c>
      <c r="J200" s="206" t="s">
        <v>188</v>
      </c>
    </row>
    <row r="201" spans="1:10" ht="12.75">
      <c r="A201" s="168"/>
      <c r="B201" s="169"/>
      <c r="C201" s="169"/>
      <c r="F201" s="207" t="s">
        <v>187</v>
      </c>
      <c r="G201" s="206" t="s">
        <v>187</v>
      </c>
      <c r="H201" s="208"/>
      <c r="I201" s="207" t="s">
        <v>187</v>
      </c>
      <c r="J201" s="206" t="s">
        <v>187</v>
      </c>
    </row>
    <row r="202" spans="2:10" ht="12.75">
      <c r="B202" s="169"/>
      <c r="C202" s="169"/>
      <c r="F202" s="207" t="s">
        <v>324</v>
      </c>
      <c r="G202" s="206" t="s">
        <v>325</v>
      </c>
      <c r="H202" s="208"/>
      <c r="I202" s="207" t="s">
        <v>324</v>
      </c>
      <c r="J202" s="206" t="s">
        <v>325</v>
      </c>
    </row>
    <row r="203" spans="2:10" ht="14.25">
      <c r="B203" s="169"/>
      <c r="C203" s="169"/>
      <c r="F203" s="175"/>
      <c r="G203" s="127"/>
      <c r="H203" s="194"/>
      <c r="I203" s="175"/>
      <c r="J203" s="204"/>
    </row>
    <row r="204" spans="1:10" ht="12.75">
      <c r="A204" s="168"/>
      <c r="B204" s="169"/>
      <c r="C204" s="169"/>
      <c r="F204" s="206" t="s">
        <v>26</v>
      </c>
      <c r="G204" s="206" t="s">
        <v>26</v>
      </c>
      <c r="H204" s="208"/>
      <c r="I204" s="206" t="s">
        <v>26</v>
      </c>
      <c r="J204" s="206" t="s">
        <v>26</v>
      </c>
    </row>
    <row r="205" spans="1:10" ht="12.75">
      <c r="A205" s="168"/>
      <c r="B205" s="169"/>
      <c r="C205" s="4" t="s">
        <v>120</v>
      </c>
      <c r="F205" s="183">
        <v>828</v>
      </c>
      <c r="G205" s="183">
        <v>1996</v>
      </c>
      <c r="H205" s="210"/>
      <c r="I205" s="183">
        <v>3736</v>
      </c>
      <c r="J205" s="183">
        <v>3555</v>
      </c>
    </row>
    <row r="206" spans="1:10" ht="12.75">
      <c r="A206" s="168"/>
      <c r="B206" s="169"/>
      <c r="C206" s="4" t="s">
        <v>224</v>
      </c>
      <c r="F206" s="183">
        <v>-43</v>
      </c>
      <c r="G206" s="183">
        <v>0</v>
      </c>
      <c r="H206" s="210"/>
      <c r="I206" s="183">
        <v>-44</v>
      </c>
      <c r="J206" s="183">
        <v>0</v>
      </c>
    </row>
    <row r="207" spans="1:10" ht="12.75">
      <c r="A207" s="168"/>
      <c r="B207" s="169"/>
      <c r="F207" s="184"/>
      <c r="G207" s="184"/>
      <c r="H207" s="196"/>
      <c r="I207" s="184"/>
      <c r="J207" s="184"/>
    </row>
    <row r="208" spans="1:10" ht="13.5" thickBot="1">
      <c r="A208" s="168"/>
      <c r="B208" s="169"/>
      <c r="C208" s="169"/>
      <c r="F208" s="185">
        <f>SUM(F205:F207)</f>
        <v>785</v>
      </c>
      <c r="G208" s="185">
        <f>SUM(G205:G207)</f>
        <v>1996</v>
      </c>
      <c r="H208" s="196"/>
      <c r="I208" s="185">
        <f>SUM(I205:I207)</f>
        <v>3692</v>
      </c>
      <c r="J208" s="185">
        <f>SUM(J205:J207)</f>
        <v>3555</v>
      </c>
    </row>
    <row r="209" spans="1:8" ht="12.75">
      <c r="A209" s="168"/>
      <c r="C209" s="169"/>
      <c r="H209" s="126"/>
    </row>
    <row r="210" spans="1:10" ht="12.75" customHeight="1">
      <c r="A210" s="168"/>
      <c r="B210" s="331" t="s">
        <v>243</v>
      </c>
      <c r="C210" s="328"/>
      <c r="D210" s="328"/>
      <c r="E210" s="328"/>
      <c r="F210" s="328"/>
      <c r="G210" s="328"/>
      <c r="H210" s="328"/>
      <c r="I210" s="328"/>
      <c r="J210" s="328"/>
    </row>
    <row r="211" spans="1:10" ht="25.5" customHeight="1">
      <c r="A211" s="168"/>
      <c r="B211" s="328"/>
      <c r="C211" s="328"/>
      <c r="D211" s="328"/>
      <c r="E211" s="328"/>
      <c r="F211" s="328"/>
      <c r="G211" s="328"/>
      <c r="H211" s="328"/>
      <c r="I211" s="328"/>
      <c r="J211" s="328"/>
    </row>
    <row r="212" spans="1:8" ht="12.75">
      <c r="A212" s="168"/>
      <c r="C212" s="169"/>
      <c r="H212" s="126"/>
    </row>
    <row r="213" spans="1:8" ht="12.75">
      <c r="A213" s="168"/>
      <c r="C213" s="169"/>
      <c r="H213" s="126"/>
    </row>
    <row r="214" spans="1:3" ht="12.75">
      <c r="A214" s="168" t="s">
        <v>86</v>
      </c>
      <c r="B214" s="169" t="s">
        <v>209</v>
      </c>
      <c r="C214" s="169"/>
    </row>
    <row r="215" spans="2:3" ht="12.75">
      <c r="B215" s="169"/>
      <c r="C215" s="169"/>
    </row>
    <row r="216" spans="2:3" ht="12.75">
      <c r="B216" s="4" t="s">
        <v>210</v>
      </c>
      <c r="C216" s="169"/>
    </row>
    <row r="217" spans="2:3" ht="12.75">
      <c r="B217" s="169"/>
      <c r="C217" s="169"/>
    </row>
    <row r="219" spans="1:3" ht="12.75">
      <c r="A219" s="168" t="s">
        <v>87</v>
      </c>
      <c r="B219" s="169" t="s">
        <v>27</v>
      </c>
      <c r="C219" s="169"/>
    </row>
    <row r="220" spans="1:3" ht="12.75">
      <c r="A220" s="168"/>
      <c r="B220" s="169"/>
      <c r="C220" s="169"/>
    </row>
    <row r="221" spans="2:10" ht="12.75" customHeight="1">
      <c r="B221" s="186" t="s">
        <v>28</v>
      </c>
      <c r="C221" s="343" t="s">
        <v>218</v>
      </c>
      <c r="D221" s="338"/>
      <c r="E221" s="338"/>
      <c r="F221" s="338"/>
      <c r="G221" s="338"/>
      <c r="H221" s="338"/>
      <c r="I221" s="338"/>
      <c r="J221" s="338"/>
    </row>
    <row r="222" spans="3:10" ht="12.75">
      <c r="C222" s="169"/>
      <c r="D222" s="90"/>
      <c r="E222" s="90"/>
      <c r="F222" s="90"/>
      <c r="G222" s="90"/>
      <c r="H222" s="90"/>
      <c r="I222" s="90"/>
      <c r="J222" s="90"/>
    </row>
    <row r="223" spans="2:3" ht="12.75">
      <c r="B223" s="186" t="s">
        <v>29</v>
      </c>
      <c r="C223" s="187" t="s">
        <v>219</v>
      </c>
    </row>
    <row r="224" spans="2:3" ht="12.75">
      <c r="B224" s="169"/>
      <c r="C224" s="169"/>
    </row>
    <row r="225" spans="1:3" ht="12.75">
      <c r="A225" s="168"/>
      <c r="B225" s="169"/>
      <c r="C225" s="169"/>
    </row>
    <row r="226" spans="1:3" s="188" customFormat="1" ht="12.75">
      <c r="A226" s="168" t="s">
        <v>88</v>
      </c>
      <c r="B226" s="173" t="s">
        <v>30</v>
      </c>
      <c r="C226" s="173"/>
    </row>
    <row r="227" spans="1:3" s="188" customFormat="1" ht="12.75">
      <c r="A227" s="168"/>
      <c r="B227" s="173"/>
      <c r="C227" s="173"/>
    </row>
    <row r="228" spans="2:3" s="188" customFormat="1" ht="12.75">
      <c r="B228" s="269" t="s">
        <v>227</v>
      </c>
      <c r="C228" s="173"/>
    </row>
    <row r="229" spans="2:3" s="188" customFormat="1" ht="12.75">
      <c r="B229" s="269"/>
      <c r="C229" s="173"/>
    </row>
    <row r="230" spans="2:10" s="188" customFormat="1" ht="12.75">
      <c r="B230" s="337" t="s">
        <v>326</v>
      </c>
      <c r="C230" s="338"/>
      <c r="D230" s="338"/>
      <c r="E230" s="338"/>
      <c r="F230" s="338"/>
      <c r="G230" s="338"/>
      <c r="H230" s="338"/>
      <c r="I230" s="338"/>
      <c r="J230" s="338"/>
    </row>
    <row r="231" spans="2:10" s="188" customFormat="1" ht="12.75">
      <c r="B231" s="338"/>
      <c r="C231" s="338"/>
      <c r="D231" s="338"/>
      <c r="E231" s="338"/>
      <c r="F231" s="338"/>
      <c r="G231" s="338"/>
      <c r="H231" s="338"/>
      <c r="I231" s="338"/>
      <c r="J231" s="338"/>
    </row>
    <row r="232" spans="2:10" s="188" customFormat="1" ht="12.75">
      <c r="B232" s="90"/>
      <c r="C232" s="90"/>
      <c r="D232" s="90"/>
      <c r="E232" s="90"/>
      <c r="F232" s="90"/>
      <c r="G232" s="90"/>
      <c r="H232" s="90"/>
      <c r="I232" s="90"/>
      <c r="J232" s="90"/>
    </row>
    <row r="233" spans="3:10" s="188" customFormat="1" ht="12.75">
      <c r="C233" s="173"/>
      <c r="G233" s="223" t="s">
        <v>141</v>
      </c>
      <c r="H233" s="223"/>
      <c r="I233" s="223" t="s">
        <v>142</v>
      </c>
      <c r="J233" s="223" t="s">
        <v>143</v>
      </c>
    </row>
    <row r="234" spans="3:10" s="188" customFormat="1" ht="12.75">
      <c r="C234" s="173"/>
      <c r="F234" s="189"/>
      <c r="G234" s="223" t="s">
        <v>26</v>
      </c>
      <c r="H234" s="223"/>
      <c r="I234" s="223" t="s">
        <v>26</v>
      </c>
      <c r="J234" s="223" t="s">
        <v>26</v>
      </c>
    </row>
    <row r="235" spans="3:10" s="188" customFormat="1" ht="12.75">
      <c r="C235" s="173"/>
      <c r="D235" s="188" t="s">
        <v>129</v>
      </c>
      <c r="G235" s="200">
        <v>2000</v>
      </c>
      <c r="H235" s="200"/>
      <c r="I235" s="200">
        <v>1681</v>
      </c>
      <c r="J235" s="200">
        <f>+G235-I235</f>
        <v>319</v>
      </c>
    </row>
    <row r="236" spans="3:10" s="188" customFormat="1" ht="12.75">
      <c r="C236" s="173"/>
      <c r="D236" s="188" t="s">
        <v>130</v>
      </c>
      <c r="G236" s="200">
        <v>10647</v>
      </c>
      <c r="H236" s="200"/>
      <c r="I236" s="200">
        <v>10647</v>
      </c>
      <c r="J236" s="200">
        <f>+G236-I236</f>
        <v>0</v>
      </c>
    </row>
    <row r="237" spans="3:10" s="188" customFormat="1" ht="12.75">
      <c r="C237" s="173"/>
      <c r="D237" s="188" t="s">
        <v>131</v>
      </c>
      <c r="G237" s="200">
        <v>12681</v>
      </c>
      <c r="H237" s="200"/>
      <c r="I237" s="200">
        <v>12681</v>
      </c>
      <c r="J237" s="200">
        <f>+G237-I237</f>
        <v>0</v>
      </c>
    </row>
    <row r="238" spans="3:10" s="188" customFormat="1" ht="12.75">
      <c r="C238" s="173"/>
      <c r="D238" s="188" t="s">
        <v>132</v>
      </c>
      <c r="G238" s="200">
        <v>3000</v>
      </c>
      <c r="H238" s="200"/>
      <c r="I238" s="200">
        <v>3000</v>
      </c>
      <c r="J238" s="200">
        <f>+G238-I238</f>
        <v>0</v>
      </c>
    </row>
    <row r="239" spans="3:10" s="188" customFormat="1" ht="12.75">
      <c r="C239" s="173"/>
      <c r="D239" s="188" t="s">
        <v>114</v>
      </c>
      <c r="G239" s="200">
        <v>3000</v>
      </c>
      <c r="H239" s="200"/>
      <c r="I239" s="200">
        <v>3000</v>
      </c>
      <c r="J239" s="200">
        <f>+G239-I239</f>
        <v>0</v>
      </c>
    </row>
    <row r="240" spans="3:10" s="188" customFormat="1" ht="13.5" thickBot="1">
      <c r="C240" s="173"/>
      <c r="G240" s="233">
        <f>SUM(G235:G239)</f>
        <v>31328</v>
      </c>
      <c r="H240" s="233"/>
      <c r="I240" s="233">
        <f>SUM(I235:I239)</f>
        <v>31009</v>
      </c>
      <c r="J240" s="233">
        <f>SUM(J235:J239)</f>
        <v>319</v>
      </c>
    </row>
    <row r="241" spans="3:10" s="188" customFormat="1" ht="13.5" thickTop="1">
      <c r="C241" s="173"/>
      <c r="G241" s="280"/>
      <c r="H241" s="280"/>
      <c r="I241" s="280"/>
      <c r="J241" s="280"/>
    </row>
    <row r="242" spans="2:10" s="188" customFormat="1" ht="12.75">
      <c r="B242" s="334" t="s">
        <v>290</v>
      </c>
      <c r="C242" s="335"/>
      <c r="D242" s="335"/>
      <c r="E242" s="335"/>
      <c r="F242" s="335"/>
      <c r="G242" s="335"/>
      <c r="H242" s="335"/>
      <c r="I242" s="335"/>
      <c r="J242" s="335"/>
    </row>
    <row r="243" spans="2:10" s="188" customFormat="1" ht="12.75">
      <c r="B243" s="336"/>
      <c r="C243" s="336"/>
      <c r="D243" s="336"/>
      <c r="E243" s="336"/>
      <c r="F243" s="336"/>
      <c r="G243" s="336"/>
      <c r="H243" s="336"/>
      <c r="I243" s="336"/>
      <c r="J243" s="336"/>
    </row>
    <row r="244" spans="2:10" s="188" customFormat="1" ht="12.75">
      <c r="B244" s="279"/>
      <c r="C244" s="279"/>
      <c r="D244" s="279"/>
      <c r="E244" s="279"/>
      <c r="F244" s="279"/>
      <c r="G244" s="279"/>
      <c r="H244" s="279"/>
      <c r="I244" s="279"/>
      <c r="J244" s="279"/>
    </row>
    <row r="245" spans="2:10" s="188" customFormat="1" ht="12.75">
      <c r="B245" s="337" t="s">
        <v>4</v>
      </c>
      <c r="C245" s="338"/>
      <c r="D245" s="338"/>
      <c r="E245" s="338"/>
      <c r="F245" s="338"/>
      <c r="G245" s="338"/>
      <c r="H245" s="338"/>
      <c r="I245" s="338"/>
      <c r="J245" s="338"/>
    </row>
    <row r="246" spans="2:10" s="188" customFormat="1" ht="40.5" customHeight="1">
      <c r="B246" s="338"/>
      <c r="C246" s="338"/>
      <c r="D246" s="338"/>
      <c r="E246" s="338"/>
      <c r="F246" s="338"/>
      <c r="G246" s="338"/>
      <c r="H246" s="338"/>
      <c r="I246" s="338"/>
      <c r="J246" s="338"/>
    </row>
    <row r="247" s="188" customFormat="1" ht="12.75">
      <c r="C247" s="173"/>
    </row>
    <row r="248" spans="2:3" s="188" customFormat="1" ht="12.75" customHeight="1">
      <c r="B248" s="188" t="s">
        <v>229</v>
      </c>
      <c r="C248" s="173"/>
    </row>
    <row r="249" s="188" customFormat="1" ht="12.75">
      <c r="C249" s="173"/>
    </row>
    <row r="250" spans="2:10" s="188" customFormat="1" ht="12.75">
      <c r="B250" s="282" t="s">
        <v>233</v>
      </c>
      <c r="C250" s="205" t="s">
        <v>230</v>
      </c>
      <c r="D250" s="205"/>
      <c r="E250" s="205"/>
      <c r="F250" s="205"/>
      <c r="G250" s="205"/>
      <c r="H250" s="205"/>
      <c r="I250" s="205"/>
      <c r="J250" s="205"/>
    </row>
    <row r="251" spans="2:10" s="188" customFormat="1" ht="12.75">
      <c r="B251" s="205" t="s">
        <v>234</v>
      </c>
      <c r="C251" s="205" t="s">
        <v>231</v>
      </c>
      <c r="D251" s="205"/>
      <c r="E251" s="205"/>
      <c r="F251" s="205"/>
      <c r="G251" s="205"/>
      <c r="H251" s="205"/>
      <c r="I251" s="205"/>
      <c r="J251" s="205"/>
    </row>
    <row r="252" s="188" customFormat="1" ht="12.75">
      <c r="C252" s="188" t="s">
        <v>245</v>
      </c>
    </row>
    <row r="253" spans="2:3" s="188" customFormat="1" ht="12.75">
      <c r="B253" s="283" t="s">
        <v>235</v>
      </c>
      <c r="C253" s="188" t="s">
        <v>240</v>
      </c>
    </row>
    <row r="254" spans="2:3" s="188" customFormat="1" ht="12.75">
      <c r="B254" s="188" t="s">
        <v>236</v>
      </c>
      <c r="C254" s="188" t="s">
        <v>232</v>
      </c>
    </row>
    <row r="255" s="188" customFormat="1" ht="12.75">
      <c r="C255" s="173"/>
    </row>
    <row r="256" spans="2:10" s="188" customFormat="1" ht="12.75">
      <c r="B256" s="339" t="s">
        <v>237</v>
      </c>
      <c r="C256" s="338"/>
      <c r="D256" s="338"/>
      <c r="E256" s="338"/>
      <c r="F256" s="338"/>
      <c r="G256" s="338"/>
      <c r="H256" s="338"/>
      <c r="I256" s="338"/>
      <c r="J256" s="338"/>
    </row>
    <row r="257" spans="2:10" s="188" customFormat="1" ht="12.75">
      <c r="B257" s="338"/>
      <c r="C257" s="338"/>
      <c r="D257" s="338"/>
      <c r="E257" s="338"/>
      <c r="F257" s="338"/>
      <c r="G257" s="338"/>
      <c r="H257" s="338"/>
      <c r="I257" s="338"/>
      <c r="J257" s="338"/>
    </row>
    <row r="258" spans="2:10" s="188" customFormat="1" ht="12.75">
      <c r="B258" s="90"/>
      <c r="C258" s="90"/>
      <c r="D258" s="90"/>
      <c r="E258" s="90"/>
      <c r="F258" s="90"/>
      <c r="G258" s="90"/>
      <c r="H258" s="90"/>
      <c r="I258" s="90"/>
      <c r="J258" s="90"/>
    </row>
    <row r="259" spans="2:10" s="188" customFormat="1" ht="12.75">
      <c r="B259" s="284" t="s">
        <v>246</v>
      </c>
      <c r="C259" s="205"/>
      <c r="D259" s="205"/>
      <c r="E259" s="205"/>
      <c r="F259" s="205"/>
      <c r="G259" s="205"/>
      <c r="H259" s="205"/>
      <c r="I259" s="205"/>
      <c r="J259" s="205"/>
    </row>
    <row r="260" spans="2:10" s="188" customFormat="1" ht="12.75">
      <c r="B260" s="284"/>
      <c r="C260" s="205"/>
      <c r="D260" s="205"/>
      <c r="E260" s="205"/>
      <c r="F260" s="205"/>
      <c r="G260" s="205"/>
      <c r="H260" s="205"/>
      <c r="I260" s="205"/>
      <c r="J260" s="205"/>
    </row>
    <row r="261" spans="2:10" s="188" customFormat="1" ht="12.75">
      <c r="B261" s="339" t="s">
        <v>241</v>
      </c>
      <c r="C261" s="338"/>
      <c r="D261" s="338"/>
      <c r="E261" s="338"/>
      <c r="F261" s="338"/>
      <c r="G261" s="338"/>
      <c r="H261" s="338"/>
      <c r="I261" s="338"/>
      <c r="J261" s="338"/>
    </row>
    <row r="262" spans="2:10" s="188" customFormat="1" ht="25.5" customHeight="1">
      <c r="B262" s="338"/>
      <c r="C262" s="338"/>
      <c r="D262" s="338"/>
      <c r="E262" s="338"/>
      <c r="F262" s="338"/>
      <c r="G262" s="338"/>
      <c r="H262" s="338"/>
      <c r="I262" s="338"/>
      <c r="J262" s="338"/>
    </row>
    <row r="263" s="188" customFormat="1" ht="12.75">
      <c r="C263" s="173"/>
    </row>
    <row r="264" spans="2:10" s="188" customFormat="1" ht="12.75">
      <c r="B264" s="339" t="s">
        <v>338</v>
      </c>
      <c r="C264" s="338"/>
      <c r="D264" s="338"/>
      <c r="E264" s="338"/>
      <c r="F264" s="338"/>
      <c r="G264" s="338"/>
      <c r="H264" s="338"/>
      <c r="I264" s="338"/>
      <c r="J264" s="338"/>
    </row>
    <row r="265" spans="2:10" s="188" customFormat="1" ht="13.5" customHeight="1">
      <c r="B265" s="338"/>
      <c r="C265" s="338"/>
      <c r="D265" s="338"/>
      <c r="E265" s="338"/>
      <c r="F265" s="338"/>
      <c r="G265" s="338"/>
      <c r="H265" s="338"/>
      <c r="I265" s="338"/>
      <c r="J265" s="338"/>
    </row>
    <row r="266" s="188" customFormat="1" ht="12.75">
      <c r="C266" s="173"/>
    </row>
    <row r="267" spans="2:10" s="188" customFormat="1" ht="12.75">
      <c r="B267" s="339" t="s">
        <v>339</v>
      </c>
      <c r="C267" s="338"/>
      <c r="D267" s="338"/>
      <c r="E267" s="338"/>
      <c r="F267" s="338"/>
      <c r="G267" s="338"/>
      <c r="H267" s="338"/>
      <c r="I267" s="338"/>
      <c r="J267" s="338"/>
    </row>
    <row r="268" spans="2:10" s="188" customFormat="1" ht="12.75">
      <c r="B268" s="338"/>
      <c r="C268" s="338"/>
      <c r="D268" s="338"/>
      <c r="E268" s="338"/>
      <c r="F268" s="338"/>
      <c r="G268" s="338"/>
      <c r="H268" s="338"/>
      <c r="I268" s="338"/>
      <c r="J268" s="338"/>
    </row>
    <row r="269" s="188" customFormat="1" ht="12.75">
      <c r="C269" s="173"/>
    </row>
    <row r="270" s="188" customFormat="1" ht="12.75">
      <c r="C270" s="173"/>
    </row>
    <row r="271" spans="1:3" ht="12.75">
      <c r="A271" s="168" t="s">
        <v>89</v>
      </c>
      <c r="B271" s="169" t="s">
        <v>31</v>
      </c>
      <c r="C271" s="169"/>
    </row>
    <row r="272" spans="1:3" ht="12.75">
      <c r="A272" s="168"/>
      <c r="B272" s="169"/>
      <c r="C272" s="169"/>
    </row>
    <row r="273" spans="2:9" ht="12.75">
      <c r="B273" s="190" t="s">
        <v>327</v>
      </c>
      <c r="C273" s="39"/>
      <c r="D273" s="12"/>
      <c r="E273" s="12"/>
      <c r="F273" s="12"/>
      <c r="G273" s="12"/>
      <c r="H273" s="12"/>
      <c r="I273" s="12"/>
    </row>
    <row r="274" spans="1:3" ht="12.75">
      <c r="A274" s="168"/>
      <c r="B274" s="169"/>
      <c r="C274" s="169"/>
    </row>
    <row r="275" spans="1:9" ht="12.75">
      <c r="A275" s="174"/>
      <c r="B275" s="174"/>
      <c r="C275" s="191"/>
      <c r="D275" s="126"/>
      <c r="E275" s="126"/>
      <c r="G275" s="209" t="s">
        <v>26</v>
      </c>
      <c r="H275" s="192"/>
      <c r="I275" s="192"/>
    </row>
    <row r="276" spans="1:9" ht="12.75">
      <c r="A276" s="174"/>
      <c r="B276" s="174"/>
      <c r="C276" s="193" t="s">
        <v>211</v>
      </c>
      <c r="D276" s="126"/>
      <c r="E276" s="126"/>
      <c r="G276" s="194"/>
      <c r="H276" s="194"/>
      <c r="I276" s="194"/>
    </row>
    <row r="277" spans="1:9" ht="12.75">
      <c r="A277" s="174"/>
      <c r="B277" s="174"/>
      <c r="C277" s="195" t="s">
        <v>121</v>
      </c>
      <c r="D277" s="126"/>
      <c r="E277" s="126"/>
      <c r="G277" s="194"/>
      <c r="H277" s="194"/>
      <c r="I277" s="194"/>
    </row>
    <row r="278" spans="1:9" s="12" customFormat="1" ht="12.75">
      <c r="A278" s="167"/>
      <c r="B278" s="167"/>
      <c r="D278" s="5" t="s">
        <v>52</v>
      </c>
      <c r="E278" s="225"/>
      <c r="G278" s="225">
        <v>8656</v>
      </c>
      <c r="H278" s="225"/>
      <c r="I278" s="225"/>
    </row>
    <row r="279" spans="1:9" s="12" customFormat="1" ht="12.75">
      <c r="A279" s="167"/>
      <c r="B279" s="167"/>
      <c r="D279" s="226" t="s">
        <v>183</v>
      </c>
      <c r="E279" s="225"/>
      <c r="G279" s="225">
        <f>1102+2004</f>
        <v>3106</v>
      </c>
      <c r="H279" s="225"/>
      <c r="I279" s="225"/>
    </row>
    <row r="280" spans="1:9" s="12" customFormat="1" ht="12.75">
      <c r="A280" s="167"/>
      <c r="B280" s="167"/>
      <c r="D280" s="5" t="s">
        <v>184</v>
      </c>
      <c r="E280" s="225"/>
      <c r="G280" s="228">
        <f>92413-65000+961</f>
        <v>28374</v>
      </c>
      <c r="H280" s="225"/>
      <c r="I280" s="225"/>
    </row>
    <row r="281" spans="1:9" s="12" customFormat="1" ht="12.75">
      <c r="A281" s="167"/>
      <c r="B281" s="167"/>
      <c r="D281" s="5"/>
      <c r="E281" s="225"/>
      <c r="G281" s="225">
        <f>SUM(G278:G280)</f>
        <v>40136</v>
      </c>
      <c r="H281" s="225"/>
      <c r="I281" s="225"/>
    </row>
    <row r="282" spans="1:9" s="12" customFormat="1" ht="12.75">
      <c r="A282" s="167"/>
      <c r="B282" s="167"/>
      <c r="C282" s="227" t="s">
        <v>122</v>
      </c>
      <c r="D282" s="5"/>
      <c r="E282" s="225"/>
      <c r="G282" s="225"/>
      <c r="H282" s="225"/>
      <c r="I282" s="225"/>
    </row>
    <row r="283" spans="1:9" s="12" customFormat="1" ht="12.75">
      <c r="A283" s="167"/>
      <c r="B283" s="167"/>
      <c r="C283" s="227"/>
      <c r="D283" s="226" t="s">
        <v>2</v>
      </c>
      <c r="E283" s="225"/>
      <c r="G283" s="225">
        <v>25000</v>
      </c>
      <c r="H283" s="225"/>
      <c r="I283" s="225"/>
    </row>
    <row r="284" spans="1:9" s="12" customFormat="1" ht="12.75">
      <c r="A284" s="167"/>
      <c r="B284" s="167"/>
      <c r="D284" s="5" t="s">
        <v>185</v>
      </c>
      <c r="E284" s="225"/>
      <c r="G284" s="228">
        <v>889</v>
      </c>
      <c r="H284" s="225"/>
      <c r="I284" s="225"/>
    </row>
    <row r="285" spans="1:9" s="12" customFormat="1" ht="15.75" customHeight="1">
      <c r="A285" s="167"/>
      <c r="B285" s="167"/>
      <c r="C285" s="229"/>
      <c r="D285" s="5"/>
      <c r="E285" s="225"/>
      <c r="G285" s="230">
        <f>SUM(G281:G284)</f>
        <v>66025</v>
      </c>
      <c r="H285" s="225"/>
      <c r="I285" s="225"/>
    </row>
    <row r="286" spans="1:9" s="12" customFormat="1" ht="12.75">
      <c r="A286" s="167"/>
      <c r="B286" s="167"/>
      <c r="C286" s="5"/>
      <c r="D286" s="5"/>
      <c r="E286" s="5"/>
      <c r="G286" s="5"/>
      <c r="H286" s="5"/>
      <c r="I286" s="5"/>
    </row>
    <row r="287" spans="2:9" s="12" customFormat="1" ht="12.75">
      <c r="B287" s="167"/>
      <c r="C287" s="231" t="s">
        <v>212</v>
      </c>
      <c r="D287" s="5"/>
      <c r="E287" s="232"/>
      <c r="G287" s="232"/>
      <c r="H287" s="232"/>
      <c r="I287" s="232"/>
    </row>
    <row r="288" spans="2:9" s="12" customFormat="1" ht="12.75">
      <c r="B288" s="167"/>
      <c r="C288" s="227" t="s">
        <v>121</v>
      </c>
      <c r="D288" s="5"/>
      <c r="E288" s="232"/>
      <c r="G288" s="232"/>
      <c r="H288" s="232"/>
      <c r="I288" s="232"/>
    </row>
    <row r="289" spans="2:9" s="12" customFormat="1" ht="12.75">
      <c r="B289" s="167"/>
      <c r="D289" s="226" t="s">
        <v>183</v>
      </c>
      <c r="E289" s="232"/>
      <c r="G289" s="225">
        <f>1683+1512</f>
        <v>3195</v>
      </c>
      <c r="H289" s="225"/>
      <c r="I289" s="225"/>
    </row>
    <row r="290" spans="1:9" s="12" customFormat="1" ht="12.75">
      <c r="A290" s="167"/>
      <c r="B290" s="167"/>
      <c r="D290" s="5" t="s">
        <v>186</v>
      </c>
      <c r="E290" s="225"/>
      <c r="G290" s="228">
        <v>3776</v>
      </c>
      <c r="H290" s="225"/>
      <c r="I290" s="225"/>
    </row>
    <row r="291" spans="1:9" s="12" customFormat="1" ht="12.75">
      <c r="A291" s="167"/>
      <c r="B291" s="167"/>
      <c r="D291" s="5"/>
      <c r="E291" s="225"/>
      <c r="G291" s="225">
        <f>SUM(G289:G290)</f>
        <v>6971</v>
      </c>
      <c r="H291" s="225"/>
      <c r="I291" s="225"/>
    </row>
    <row r="292" spans="1:9" s="12" customFormat="1" ht="12.75">
      <c r="A292" s="167"/>
      <c r="B292" s="167"/>
      <c r="C292" s="227" t="s">
        <v>122</v>
      </c>
      <c r="D292" s="5"/>
      <c r="E292" s="225"/>
      <c r="G292" s="225"/>
      <c r="H292" s="225"/>
      <c r="I292" s="225"/>
    </row>
    <row r="293" spans="1:9" s="12" customFormat="1" ht="12.75">
      <c r="A293" s="167"/>
      <c r="B293" s="167"/>
      <c r="C293" s="227"/>
      <c r="D293" s="226" t="s">
        <v>3</v>
      </c>
      <c r="E293" s="225"/>
      <c r="G293" s="225">
        <v>40000</v>
      </c>
      <c r="H293" s="225"/>
      <c r="I293" s="225"/>
    </row>
    <row r="294" spans="1:9" s="12" customFormat="1" ht="12.75">
      <c r="A294" s="167"/>
      <c r="B294" s="167"/>
      <c r="D294" s="5" t="s">
        <v>149</v>
      </c>
      <c r="E294" s="225"/>
      <c r="G294" s="228">
        <v>14400</v>
      </c>
      <c r="H294" s="225"/>
      <c r="I294" s="225"/>
    </row>
    <row r="295" spans="1:9" s="12" customFormat="1" ht="12.75">
      <c r="A295" s="167"/>
      <c r="B295" s="167"/>
      <c r="D295" s="5"/>
      <c r="E295" s="225"/>
      <c r="G295" s="228">
        <f>SUM(G291:G294)</f>
        <v>61371</v>
      </c>
      <c r="H295" s="225"/>
      <c r="I295" s="225"/>
    </row>
    <row r="296" spans="1:9" ht="12.75">
      <c r="A296" s="174"/>
      <c r="B296" s="174"/>
      <c r="C296" s="191"/>
      <c r="D296" s="126"/>
      <c r="E296" s="196"/>
      <c r="G296" s="196"/>
      <c r="H296" s="196"/>
      <c r="I296" s="196"/>
    </row>
    <row r="297" spans="1:9" ht="13.5" thickBot="1">
      <c r="A297" s="174"/>
      <c r="B297" s="174"/>
      <c r="C297" s="169" t="s">
        <v>32</v>
      </c>
      <c r="G297" s="197">
        <f>+G285+G295</f>
        <v>127396</v>
      </c>
      <c r="H297" s="198"/>
      <c r="I297" s="198"/>
    </row>
    <row r="298" spans="1:9" ht="12.75">
      <c r="A298" s="174"/>
      <c r="B298" s="174"/>
      <c r="C298" s="169"/>
      <c r="G298" s="198"/>
      <c r="H298" s="198"/>
      <c r="I298" s="198"/>
    </row>
    <row r="299" spans="1:9" ht="12.75">
      <c r="A299" s="174"/>
      <c r="B299" s="87" t="s">
        <v>222</v>
      </c>
      <c r="C299" s="169"/>
      <c r="G299" s="198"/>
      <c r="H299" s="198"/>
      <c r="I299" s="198"/>
    </row>
    <row r="300" spans="1:6" ht="12.75">
      <c r="A300" s="174"/>
      <c r="B300" s="174"/>
      <c r="C300" s="174"/>
      <c r="F300" s="198"/>
    </row>
    <row r="301" spans="1:6" ht="12.75">
      <c r="A301" s="174"/>
      <c r="B301" s="174"/>
      <c r="C301" s="174"/>
      <c r="E301" s="169"/>
      <c r="F301" s="199"/>
    </row>
    <row r="302" spans="1:3" ht="12.75">
      <c r="A302" s="171" t="s">
        <v>90</v>
      </c>
      <c r="B302" s="169" t="s">
        <v>33</v>
      </c>
      <c r="C302" s="169"/>
    </row>
    <row r="303" spans="1:3" ht="12.75">
      <c r="A303" s="168"/>
      <c r="B303" s="169"/>
      <c r="C303" s="169"/>
    </row>
    <row r="304" spans="2:10" ht="26.25" customHeight="1">
      <c r="B304" s="332" t="s">
        <v>228</v>
      </c>
      <c r="C304" s="333"/>
      <c r="D304" s="333"/>
      <c r="E304" s="333"/>
      <c r="F304" s="333"/>
      <c r="G304" s="333"/>
      <c r="H304" s="333"/>
      <c r="I304" s="333"/>
      <c r="J304" s="333"/>
    </row>
    <row r="305" ht="12.75">
      <c r="A305" s="168"/>
    </row>
    <row r="306" ht="12.75">
      <c r="C306" s="169"/>
    </row>
    <row r="307" spans="1:3" ht="12.75">
      <c r="A307" s="171" t="s">
        <v>91</v>
      </c>
      <c r="B307" s="169" t="s">
        <v>34</v>
      </c>
      <c r="C307" s="169"/>
    </row>
    <row r="308" spans="1:3" ht="12.75">
      <c r="A308" s="171"/>
      <c r="B308" s="169"/>
      <c r="C308" s="169"/>
    </row>
    <row r="309" spans="2:10" ht="12.75" customHeight="1">
      <c r="B309" s="331" t="s">
        <v>154</v>
      </c>
      <c r="C309" s="331"/>
      <c r="D309" s="331"/>
      <c r="E309" s="331"/>
      <c r="F309" s="331"/>
      <c r="G309" s="331"/>
      <c r="H309" s="331"/>
      <c r="I309" s="331"/>
      <c r="J309" s="331"/>
    </row>
    <row r="311" ht="12.75">
      <c r="A311" s="174"/>
    </row>
    <row r="312" spans="1:3" ht="12.75">
      <c r="A312" s="171" t="s">
        <v>92</v>
      </c>
      <c r="B312" s="169" t="s">
        <v>16</v>
      </c>
      <c r="C312" s="169"/>
    </row>
    <row r="314" spans="2:10" ht="66" customHeight="1">
      <c r="B314" s="332" t="s">
        <v>346</v>
      </c>
      <c r="C314" s="342"/>
      <c r="D314" s="342"/>
      <c r="E314" s="342"/>
      <c r="F314" s="342"/>
      <c r="G314" s="342"/>
      <c r="H314" s="342"/>
      <c r="I314" s="342"/>
      <c r="J314" s="342"/>
    </row>
    <row r="315" spans="2:10" ht="12.75">
      <c r="B315" s="170"/>
      <c r="C315" s="170"/>
      <c r="D315" s="170"/>
      <c r="E315" s="170"/>
      <c r="F315" s="170"/>
      <c r="G315" s="170"/>
      <c r="H315" s="170"/>
      <c r="I315" s="170"/>
      <c r="J315" s="170"/>
    </row>
    <row r="317" spans="1:2" ht="12.75">
      <c r="A317" s="168" t="s">
        <v>93</v>
      </c>
      <c r="B317" s="169" t="s">
        <v>95</v>
      </c>
    </row>
    <row r="318" spans="1:2" ht="12.75">
      <c r="A318" s="168"/>
      <c r="B318" s="169"/>
    </row>
    <row r="319" spans="1:10" ht="13.5" thickBot="1">
      <c r="A319" s="174"/>
      <c r="F319" s="340" t="s">
        <v>23</v>
      </c>
      <c r="G319" s="354"/>
      <c r="H319" s="205"/>
      <c r="I319" s="340" t="s">
        <v>117</v>
      </c>
      <c r="J319" s="340"/>
    </row>
    <row r="320" spans="1:10" ht="12.75">
      <c r="A320" s="174"/>
      <c r="F320" s="127"/>
      <c r="G320" s="127"/>
      <c r="H320" s="127"/>
      <c r="I320" s="127"/>
      <c r="J320" s="127"/>
    </row>
    <row r="321" spans="1:10" ht="12.75">
      <c r="A321" s="174"/>
      <c r="F321" s="207" t="s">
        <v>25</v>
      </c>
      <c r="G321" s="206" t="s">
        <v>25</v>
      </c>
      <c r="H321" s="208"/>
      <c r="I321" s="207" t="s">
        <v>188</v>
      </c>
      <c r="J321" s="206" t="s">
        <v>188</v>
      </c>
    </row>
    <row r="322" spans="1:10" ht="12.75">
      <c r="A322" s="174"/>
      <c r="F322" s="207" t="s">
        <v>187</v>
      </c>
      <c r="G322" s="206" t="s">
        <v>187</v>
      </c>
      <c r="H322" s="208"/>
      <c r="I322" s="207" t="s">
        <v>187</v>
      </c>
      <c r="J322" s="206" t="s">
        <v>187</v>
      </c>
    </row>
    <row r="323" spans="1:10" ht="12.75">
      <c r="A323" s="174"/>
      <c r="F323" s="207" t="s">
        <v>324</v>
      </c>
      <c r="G323" s="206" t="s">
        <v>325</v>
      </c>
      <c r="H323" s="208"/>
      <c r="I323" s="207" t="s">
        <v>324</v>
      </c>
      <c r="J323" s="206" t="s">
        <v>325</v>
      </c>
    </row>
    <row r="324" spans="1:10" ht="14.25">
      <c r="A324" s="174"/>
      <c r="F324" s="207"/>
      <c r="G324" s="206"/>
      <c r="H324" s="207"/>
      <c r="I324" s="207"/>
      <c r="J324" s="204"/>
    </row>
    <row r="325" spans="1:4" ht="12.75">
      <c r="A325" s="174"/>
      <c r="B325" s="341" t="s">
        <v>189</v>
      </c>
      <c r="C325" s="341"/>
      <c r="D325" s="341"/>
    </row>
    <row r="326" spans="2:10" ht="12.75">
      <c r="B326" s="174" t="s">
        <v>191</v>
      </c>
      <c r="F326" s="178">
        <f>+'P&amp;L'!B37</f>
        <v>3062</v>
      </c>
      <c r="G326" s="178">
        <v>5626</v>
      </c>
      <c r="H326" s="178"/>
      <c r="I326" s="178">
        <f>+'P&amp;L'!F37</f>
        <v>10947</v>
      </c>
      <c r="J326" s="210">
        <v>11526</v>
      </c>
    </row>
    <row r="327" spans="1:10" ht="12.75">
      <c r="A327" s="174"/>
      <c r="F327" s="178"/>
      <c r="G327" s="178"/>
      <c r="H327" s="178"/>
      <c r="I327" s="212"/>
      <c r="J327" s="118"/>
    </row>
    <row r="328" spans="1:10" ht="12.75">
      <c r="A328" s="174"/>
      <c r="B328" s="174" t="s">
        <v>192</v>
      </c>
      <c r="F328" s="178">
        <v>116066</v>
      </c>
      <c r="G328" s="178">
        <v>115540</v>
      </c>
      <c r="H328" s="178"/>
      <c r="I328" s="178">
        <v>116066</v>
      </c>
      <c r="J328" s="210">
        <v>115539</v>
      </c>
    </row>
    <row r="329" spans="1:10" ht="12.75">
      <c r="A329" s="174"/>
      <c r="F329" s="212"/>
      <c r="G329" s="212"/>
      <c r="H329" s="212"/>
      <c r="I329" s="212"/>
      <c r="J329" s="118"/>
    </row>
    <row r="330" spans="1:10" ht="13.5" thickBot="1">
      <c r="A330" s="174"/>
      <c r="B330" s="4" t="s">
        <v>35</v>
      </c>
      <c r="F330" s="215">
        <f>F326/F328*100</f>
        <v>2.638154153671187</v>
      </c>
      <c r="G330" s="215">
        <f>G326/G328*100</f>
        <v>4.869309330102129</v>
      </c>
      <c r="H330" s="211"/>
      <c r="I330" s="215">
        <f>I326/I328*100</f>
        <v>9.431702651939414</v>
      </c>
      <c r="J330" s="215">
        <f>J326/J328*100</f>
        <v>9.975852309609742</v>
      </c>
    </row>
    <row r="331" spans="1:10" ht="13.5" thickTop="1">
      <c r="A331" s="174"/>
      <c r="F331" s="126"/>
      <c r="G331" s="213"/>
      <c r="H331" s="213"/>
      <c r="I331" s="213"/>
      <c r="J331" s="213"/>
    </row>
    <row r="332" spans="1:10" ht="12.75">
      <c r="A332" s="174"/>
      <c r="B332" s="90"/>
      <c r="C332" s="90"/>
      <c r="D332" s="90"/>
      <c r="E332" s="90"/>
      <c r="F332" s="214"/>
      <c r="G332" s="214"/>
      <c r="H332" s="214"/>
      <c r="I332" s="214"/>
      <c r="J332" s="214"/>
    </row>
    <row r="333" spans="1:10" ht="12.75">
      <c r="A333" s="174"/>
      <c r="B333" s="341" t="s">
        <v>190</v>
      </c>
      <c r="C333" s="341"/>
      <c r="D333" s="341"/>
      <c r="F333" s="126"/>
      <c r="G333" s="126"/>
      <c r="H333" s="126"/>
      <c r="I333" s="126"/>
      <c r="J333" s="126"/>
    </row>
    <row r="334" spans="2:10" ht="12.75">
      <c r="B334" s="174" t="s">
        <v>193</v>
      </c>
      <c r="F334" s="178">
        <v>0</v>
      </c>
      <c r="G334" s="178">
        <v>5641</v>
      </c>
      <c r="H334" s="178"/>
      <c r="I334" s="178">
        <v>0</v>
      </c>
      <c r="J334" s="210">
        <v>11556</v>
      </c>
    </row>
    <row r="335" spans="1:10" ht="12.75">
      <c r="A335" s="174"/>
      <c r="F335" s="178"/>
      <c r="G335" s="178"/>
      <c r="H335" s="178"/>
      <c r="I335" s="178"/>
      <c r="J335" s="118"/>
    </row>
    <row r="336" spans="2:10" ht="12.75">
      <c r="B336" s="174" t="s">
        <v>128</v>
      </c>
      <c r="F336" s="178"/>
      <c r="G336" s="178"/>
      <c r="H336" s="178"/>
      <c r="I336" s="178"/>
      <c r="J336" s="118"/>
    </row>
    <row r="337" spans="1:10" ht="12.75">
      <c r="A337" s="174"/>
      <c r="B337" s="4" t="s">
        <v>194</v>
      </c>
      <c r="F337" s="178">
        <v>0</v>
      </c>
      <c r="G337" s="178">
        <v>117228</v>
      </c>
      <c r="H337" s="178"/>
      <c r="I337" s="178">
        <v>0</v>
      </c>
      <c r="J337" s="210">
        <v>117228</v>
      </c>
    </row>
    <row r="338" spans="1:10" ht="12.75">
      <c r="A338" s="174"/>
      <c r="F338" s="212"/>
      <c r="G338" s="212"/>
      <c r="H338" s="212"/>
      <c r="I338" s="212"/>
      <c r="J338" s="118"/>
    </row>
    <row r="339" spans="1:10" ht="13.5" thickBot="1">
      <c r="A339" s="174"/>
      <c r="B339" s="4" t="s">
        <v>5</v>
      </c>
      <c r="F339" s="215">
        <v>0</v>
      </c>
      <c r="G339" s="215">
        <f>G334/G337*100</f>
        <v>4.811990309482376</v>
      </c>
      <c r="H339" s="211"/>
      <c r="I339" s="215">
        <v>0</v>
      </c>
      <c r="J339" s="215">
        <f>J334/J337*100</f>
        <v>9.857713174326953</v>
      </c>
    </row>
    <row r="340" spans="1:10" ht="13.5" thickTop="1">
      <c r="A340" s="174"/>
      <c r="F340" s="12"/>
      <c r="G340" s="12"/>
      <c r="H340" s="12"/>
      <c r="I340" s="202"/>
      <c r="J340" s="201"/>
    </row>
    <row r="341" spans="1:10" ht="12.75">
      <c r="A341" s="174"/>
      <c r="G341" s="201"/>
      <c r="H341" s="201"/>
      <c r="I341" s="201"/>
      <c r="J341" s="201"/>
    </row>
    <row r="342" spans="1:10" ht="12.75">
      <c r="A342" s="174"/>
      <c r="G342" s="201"/>
      <c r="H342" s="201"/>
      <c r="I342" s="201"/>
      <c r="J342" s="201"/>
    </row>
    <row r="343" spans="1:10" ht="12.75">
      <c r="A343" s="174"/>
      <c r="G343" s="201"/>
      <c r="H343" s="201"/>
      <c r="I343" s="201"/>
      <c r="J343" s="201"/>
    </row>
    <row r="344" spans="1:10" ht="12.75">
      <c r="A344" s="174"/>
      <c r="G344" s="201"/>
      <c r="H344" s="201"/>
      <c r="I344" s="201"/>
      <c r="J344" s="201"/>
    </row>
    <row r="345" spans="1:10" ht="12.75">
      <c r="A345" s="174"/>
      <c r="G345" s="201"/>
      <c r="H345" s="201"/>
      <c r="I345" s="201"/>
      <c r="J345" s="201"/>
    </row>
    <row r="346" spans="1:10" ht="12.75">
      <c r="A346" s="174"/>
      <c r="G346" s="201"/>
      <c r="H346" s="201"/>
      <c r="I346" s="201"/>
      <c r="J346" s="201"/>
    </row>
    <row r="347" spans="1:10" ht="12.75">
      <c r="A347" s="182" t="s">
        <v>94</v>
      </c>
      <c r="G347" s="201"/>
      <c r="H347" s="201"/>
      <c r="I347" s="201"/>
      <c r="J347" s="201"/>
    </row>
    <row r="348" spans="1:10" ht="12.75">
      <c r="A348" s="174"/>
      <c r="G348" s="201"/>
      <c r="H348" s="201"/>
      <c r="I348" s="201"/>
      <c r="J348" s="201"/>
    </row>
    <row r="349" spans="1:10" ht="12.75">
      <c r="A349" s="174"/>
      <c r="G349" s="201"/>
      <c r="H349" s="201"/>
      <c r="I349" s="201"/>
      <c r="J349" s="201"/>
    </row>
    <row r="350" spans="1:3" ht="12.75">
      <c r="A350" s="169" t="s">
        <v>147</v>
      </c>
      <c r="B350" s="174"/>
      <c r="C350" s="174"/>
    </row>
    <row r="351" spans="1:3" ht="12.75">
      <c r="A351" s="4" t="s">
        <v>148</v>
      </c>
      <c r="B351" s="174"/>
      <c r="C351" s="174"/>
    </row>
    <row r="352" spans="2:3" ht="12.75">
      <c r="B352" s="174"/>
      <c r="C352" s="174"/>
    </row>
    <row r="353" spans="1:3" ht="12.75">
      <c r="A353" s="348" t="s">
        <v>337</v>
      </c>
      <c r="B353" s="349"/>
      <c r="C353" s="349"/>
    </row>
    <row r="354" spans="1:3" ht="12.75">
      <c r="A354" s="4" t="s">
        <v>200</v>
      </c>
      <c r="B354" s="174"/>
      <c r="C354" s="174"/>
    </row>
    <row r="355" spans="1:3" ht="12.75">
      <c r="A355" s="174"/>
      <c r="B355" s="174"/>
      <c r="C355" s="174"/>
    </row>
    <row r="356" spans="1:3" ht="12.75">
      <c r="A356" s="174"/>
      <c r="B356" s="174"/>
      <c r="C356" s="174"/>
    </row>
    <row r="357" spans="1:3" ht="12.75">
      <c r="A357" s="174"/>
      <c r="B357" s="174"/>
      <c r="C357" s="174"/>
    </row>
    <row r="358" spans="1:3" ht="12.75">
      <c r="A358" s="174"/>
      <c r="B358" s="174"/>
      <c r="C358" s="174"/>
    </row>
    <row r="359" spans="1:3" ht="12.75">
      <c r="A359" s="174"/>
      <c r="B359" s="174"/>
      <c r="C359" s="174"/>
    </row>
    <row r="360" spans="1:3" ht="12.75">
      <c r="A360" s="174"/>
      <c r="B360" s="174"/>
      <c r="C360" s="174"/>
    </row>
    <row r="361" spans="1:3" ht="12.75">
      <c r="A361" s="174"/>
      <c r="B361" s="174"/>
      <c r="C361" s="174"/>
    </row>
    <row r="362" spans="1:3" ht="12.75">
      <c r="A362" s="174"/>
      <c r="B362" s="174"/>
      <c r="C362" s="174"/>
    </row>
    <row r="363" spans="1:3" ht="12.75">
      <c r="A363" s="174"/>
      <c r="B363" s="174"/>
      <c r="C363" s="174"/>
    </row>
    <row r="364" spans="1:3" ht="12.75">
      <c r="A364" s="174"/>
      <c r="B364" s="174"/>
      <c r="C364" s="174"/>
    </row>
    <row r="365" spans="1:3" ht="12.75">
      <c r="A365" s="174"/>
      <c r="B365" s="174"/>
      <c r="C365" s="174"/>
    </row>
    <row r="366" spans="1:3" ht="12.75">
      <c r="A366" s="174"/>
      <c r="B366" s="174"/>
      <c r="C366" s="174"/>
    </row>
    <row r="367" spans="1:3" ht="12.75">
      <c r="A367" s="174"/>
      <c r="B367" s="174"/>
      <c r="C367" s="174"/>
    </row>
    <row r="368" spans="1:3" ht="12.75">
      <c r="A368" s="174"/>
      <c r="B368" s="174"/>
      <c r="C368" s="174"/>
    </row>
    <row r="369" spans="1:3" ht="12.75">
      <c r="A369" s="174"/>
      <c r="B369" s="174"/>
      <c r="C369" s="174"/>
    </row>
    <row r="370" spans="1:3" ht="12.75">
      <c r="A370" s="174"/>
      <c r="B370" s="174"/>
      <c r="C370" s="174"/>
    </row>
    <row r="371" spans="1:3" ht="12.75">
      <c r="A371" s="174"/>
      <c r="B371" s="174"/>
      <c r="C371" s="174"/>
    </row>
    <row r="372" spans="1:3" ht="12.75">
      <c r="A372" s="174"/>
      <c r="B372" s="174"/>
      <c r="C372" s="174"/>
    </row>
    <row r="373" spans="1:3" ht="12.75">
      <c r="A373" s="174"/>
      <c r="B373" s="174"/>
      <c r="C373" s="174"/>
    </row>
    <row r="374" spans="1:3" ht="12.75">
      <c r="A374" s="174"/>
      <c r="B374" s="174"/>
      <c r="C374" s="174"/>
    </row>
    <row r="375" spans="1:3" ht="12.75">
      <c r="A375" s="174"/>
      <c r="B375" s="174"/>
      <c r="C375" s="174"/>
    </row>
    <row r="376" spans="1:3" ht="12.75">
      <c r="A376" s="174"/>
      <c r="B376" s="174"/>
      <c r="C376" s="174"/>
    </row>
  </sheetData>
  <mergeCells count="60">
    <mergeCell ref="B48:J50"/>
    <mergeCell ref="B52:J54"/>
    <mergeCell ref="B56:J58"/>
    <mergeCell ref="B60:J62"/>
    <mergeCell ref="D28:I28"/>
    <mergeCell ref="D29:I29"/>
    <mergeCell ref="D30:I30"/>
    <mergeCell ref="A353:C353"/>
    <mergeCell ref="G171:H171"/>
    <mergeCell ref="G173:H173"/>
    <mergeCell ref="B309:J309"/>
    <mergeCell ref="I319:J319"/>
    <mergeCell ref="F319:G319"/>
    <mergeCell ref="B325:D325"/>
    <mergeCell ref="B333:D333"/>
    <mergeCell ref="B314:J314"/>
    <mergeCell ref="C221:J221"/>
    <mergeCell ref="B98:J99"/>
    <mergeCell ref="F198:G198"/>
    <mergeCell ref="B194:J194"/>
    <mergeCell ref="B166:J166"/>
    <mergeCell ref="B150:J151"/>
    <mergeCell ref="B156:J157"/>
    <mergeCell ref="E123:J123"/>
    <mergeCell ref="B101:J102"/>
    <mergeCell ref="B107:J107"/>
    <mergeCell ref="B14:J16"/>
    <mergeCell ref="B73:J73"/>
    <mergeCell ref="B95:J96"/>
    <mergeCell ref="B78:J78"/>
    <mergeCell ref="B84:J85"/>
    <mergeCell ref="B18:J20"/>
    <mergeCell ref="D24:I24"/>
    <mergeCell ref="D25:I25"/>
    <mergeCell ref="D27:I27"/>
    <mergeCell ref="B230:J231"/>
    <mergeCell ref="I198:J198"/>
    <mergeCell ref="B140:J140"/>
    <mergeCell ref="B188:J189"/>
    <mergeCell ref="B185:J186"/>
    <mergeCell ref="B159:J159"/>
    <mergeCell ref="B210:J211"/>
    <mergeCell ref="B42:J44"/>
    <mergeCell ref="B304:J304"/>
    <mergeCell ref="B242:J243"/>
    <mergeCell ref="B245:J246"/>
    <mergeCell ref="B256:J257"/>
    <mergeCell ref="B261:J262"/>
    <mergeCell ref="B264:J265"/>
    <mergeCell ref="B267:J268"/>
    <mergeCell ref="B79:J79"/>
    <mergeCell ref="D31:I31"/>
    <mergeCell ref="D32:I32"/>
    <mergeCell ref="D33:I33"/>
    <mergeCell ref="D38:I38"/>
    <mergeCell ref="D34:I34"/>
    <mergeCell ref="D35:I35"/>
    <mergeCell ref="D36:I36"/>
    <mergeCell ref="D37:I37"/>
    <mergeCell ref="B66:J68"/>
  </mergeCells>
  <printOptions/>
  <pageMargins left="0.41" right="0.26" top="0.48" bottom="0.39" header="0.45" footer="0.393700787401575"/>
  <pageSetup horizontalDpi="600" verticalDpi="600" orientation="portrait" paperSize="9" scale="78" r:id="rId2"/>
  <headerFooter alignWithMargins="0">
    <oddFooter>&amp;C&amp;P</oddFooter>
  </headerFooter>
  <rowBreaks count="6" manualBreakCount="6">
    <brk id="63" max="9" man="1"/>
    <brk id="109" max="9" man="1"/>
    <brk id="160" max="255" man="1"/>
    <brk id="213" max="9" man="1"/>
    <brk id="269" max="9" man="1"/>
    <brk id="316" max="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4:M144"/>
  <sheetViews>
    <sheetView zoomScale="75" zoomScaleNormal="75" workbookViewId="0" topLeftCell="A28">
      <selection activeCell="F64" sqref="F64"/>
    </sheetView>
  </sheetViews>
  <sheetFormatPr defaultColWidth="9.140625" defaultRowHeight="12.75"/>
  <cols>
    <col min="1" max="1" width="35.28125" style="10" customWidth="1"/>
    <col min="2" max="2" width="17.57421875" style="10" customWidth="1"/>
    <col min="3" max="3" width="1.7109375" style="10" customWidth="1"/>
    <col min="4" max="4" width="17.57421875" style="10" customWidth="1"/>
    <col min="5" max="5" width="1.7109375" style="10" customWidth="1"/>
    <col min="6" max="6" width="17.57421875" style="10" customWidth="1"/>
    <col min="7" max="7" width="1.8515625" style="10" customWidth="1"/>
    <col min="8" max="8" width="15.57421875" style="10" customWidth="1"/>
    <col min="9" max="9" width="1.7109375" style="10" customWidth="1"/>
    <col min="10" max="16384" width="9.140625" style="12" customWidth="1"/>
  </cols>
  <sheetData>
    <row r="4" spans="1:9" ht="18">
      <c r="A4" s="9" t="s">
        <v>156</v>
      </c>
      <c r="D4" s="11"/>
      <c r="E4" s="11"/>
      <c r="F4" s="11"/>
      <c r="G4" s="11"/>
      <c r="H4" s="11"/>
      <c r="I4" s="11"/>
    </row>
    <row r="5" spans="1:9" ht="14.25">
      <c r="A5" s="13"/>
      <c r="B5" s="11"/>
      <c r="C5" s="11"/>
      <c r="D5" s="11"/>
      <c r="E5" s="11"/>
      <c r="F5" s="11"/>
      <c r="G5" s="11"/>
      <c r="H5" s="14"/>
      <c r="I5" s="11"/>
    </row>
    <row r="6" ht="15">
      <c r="A6" s="48" t="str">
        <f>+'Notes-pg 7'!A5</f>
        <v>QUARTERLY REPORT FOR THE SECOND QUARTER ENDED 31 JANUARY 2007</v>
      </c>
    </row>
    <row r="7" spans="1:9" ht="14.25">
      <c r="A7" s="12"/>
      <c r="B7" s="15"/>
      <c r="C7" s="15"/>
      <c r="D7" s="15"/>
      <c r="E7" s="15"/>
      <c r="F7" s="15"/>
      <c r="G7" s="15"/>
      <c r="H7" s="15"/>
      <c r="I7" s="15"/>
    </row>
    <row r="8" spans="1:9" ht="15">
      <c r="A8" s="16" t="s">
        <v>175</v>
      </c>
      <c r="B8" s="15"/>
      <c r="C8" s="15"/>
      <c r="D8" s="15"/>
      <c r="E8" s="15"/>
      <c r="F8" s="15"/>
      <c r="G8" s="15"/>
      <c r="H8" s="15"/>
      <c r="I8" s="15"/>
    </row>
    <row r="9" spans="1:9" ht="15">
      <c r="A9" s="16"/>
      <c r="B9" s="15"/>
      <c r="C9" s="15"/>
      <c r="D9" s="15"/>
      <c r="E9" s="15"/>
      <c r="F9" s="15"/>
      <c r="G9" s="15"/>
      <c r="H9" s="15"/>
      <c r="I9" s="15"/>
    </row>
    <row r="10" spans="1:13" ht="14.25">
      <c r="A10" s="15"/>
      <c r="B10" s="15"/>
      <c r="C10" s="15"/>
      <c r="D10" s="15"/>
      <c r="E10" s="15"/>
      <c r="F10" s="15"/>
      <c r="G10" s="15"/>
      <c r="H10" s="15"/>
      <c r="I10" s="15"/>
      <c r="J10" s="5"/>
      <c r="K10" s="5"/>
      <c r="L10" s="5"/>
      <c r="M10" s="5"/>
    </row>
    <row r="11" spans="1:13" ht="15.75" thickBot="1">
      <c r="A11" s="15"/>
      <c r="B11" s="355" t="s">
        <v>61</v>
      </c>
      <c r="C11" s="356"/>
      <c r="D11" s="357"/>
      <c r="E11" s="19"/>
      <c r="F11" s="355" t="s">
        <v>62</v>
      </c>
      <c r="G11" s="356"/>
      <c r="H11" s="356"/>
      <c r="I11" s="18"/>
      <c r="J11" s="5"/>
      <c r="K11" s="5"/>
      <c r="L11" s="5"/>
      <c r="M11" s="5"/>
    </row>
    <row r="12" spans="1:13" ht="14.25">
      <c r="A12" s="15"/>
      <c r="B12" s="18"/>
      <c r="C12" s="18"/>
      <c r="D12" s="18"/>
      <c r="E12" s="18"/>
      <c r="F12" s="18"/>
      <c r="G12" s="18"/>
      <c r="H12" s="18"/>
      <c r="I12" s="18"/>
      <c r="J12" s="5"/>
      <c r="K12" s="5"/>
      <c r="L12" s="5"/>
      <c r="M12" s="5"/>
    </row>
    <row r="13" spans="1:13" ht="15">
      <c r="A13" s="15"/>
      <c r="B13" s="33" t="s">
        <v>55</v>
      </c>
      <c r="C13" s="35"/>
      <c r="D13" s="35" t="s">
        <v>55</v>
      </c>
      <c r="E13" s="35"/>
      <c r="F13" s="314" t="s">
        <v>155</v>
      </c>
      <c r="G13" s="36"/>
      <c r="H13" s="37" t="s">
        <v>155</v>
      </c>
      <c r="I13" s="20"/>
      <c r="J13" s="5"/>
      <c r="K13" s="5"/>
      <c r="L13" s="5"/>
      <c r="M13" s="5"/>
    </row>
    <row r="14" spans="1:13" ht="15">
      <c r="A14" s="15"/>
      <c r="B14" s="33" t="s">
        <v>63</v>
      </c>
      <c r="C14" s="35"/>
      <c r="D14" s="35" t="s">
        <v>63</v>
      </c>
      <c r="E14" s="35"/>
      <c r="F14" s="314" t="s">
        <v>63</v>
      </c>
      <c r="G14" s="37"/>
      <c r="H14" s="37" t="s">
        <v>63</v>
      </c>
      <c r="I14" s="18"/>
      <c r="J14" s="5"/>
      <c r="K14" s="5"/>
      <c r="L14" s="5"/>
      <c r="M14" s="5"/>
    </row>
    <row r="15" spans="1:13" ht="15">
      <c r="A15" s="15"/>
      <c r="B15" s="314" t="s">
        <v>330</v>
      </c>
      <c r="C15" s="36"/>
      <c r="D15" s="37" t="s">
        <v>331</v>
      </c>
      <c r="E15" s="37"/>
      <c r="F15" s="314" t="s">
        <v>332</v>
      </c>
      <c r="G15" s="36"/>
      <c r="H15" s="37" t="s">
        <v>331</v>
      </c>
      <c r="I15" s="21"/>
      <c r="J15" s="5"/>
      <c r="K15" s="5"/>
      <c r="L15" s="5"/>
      <c r="M15" s="5"/>
    </row>
    <row r="16" spans="1:13" ht="15">
      <c r="A16" s="22"/>
      <c r="B16" s="38"/>
      <c r="C16" s="38"/>
      <c r="D16" s="38"/>
      <c r="E16" s="33"/>
      <c r="F16" s="38"/>
      <c r="G16" s="38"/>
      <c r="H16" s="204"/>
      <c r="I16" s="19"/>
      <c r="J16" s="6"/>
      <c r="K16" s="6"/>
      <c r="L16" s="6"/>
      <c r="M16" s="6"/>
    </row>
    <row r="17" spans="1:9" ht="15">
      <c r="A17" s="15"/>
      <c r="B17" s="33" t="s">
        <v>26</v>
      </c>
      <c r="C17" s="33"/>
      <c r="D17" s="35" t="s">
        <v>26</v>
      </c>
      <c r="E17" s="35"/>
      <c r="F17" s="33" t="s">
        <v>26</v>
      </c>
      <c r="G17" s="33"/>
      <c r="H17" s="35" t="s">
        <v>26</v>
      </c>
      <c r="I17" s="15"/>
    </row>
    <row r="18" spans="2:9" ht="14.25">
      <c r="B18" s="23"/>
      <c r="C18" s="23"/>
      <c r="D18" s="15"/>
      <c r="E18" s="15"/>
      <c r="F18" s="23"/>
      <c r="G18" s="23"/>
      <c r="H18" s="15"/>
      <c r="I18" s="15"/>
    </row>
    <row r="19" spans="1:9" ht="14.25">
      <c r="A19" s="15" t="s">
        <v>10</v>
      </c>
      <c r="B19" s="21">
        <v>101868</v>
      </c>
      <c r="C19" s="21"/>
      <c r="D19" s="21">
        <v>98512</v>
      </c>
      <c r="E19" s="21"/>
      <c r="F19" s="21">
        <v>213443</v>
      </c>
      <c r="G19" s="21"/>
      <c r="H19" s="21">
        <v>195093</v>
      </c>
      <c r="I19" s="21"/>
    </row>
    <row r="20" spans="1:9" ht="14.25">
      <c r="A20" s="15"/>
      <c r="B20" s="21"/>
      <c r="C20" s="21"/>
      <c r="D20" s="21"/>
      <c r="E20" s="21"/>
      <c r="F20" s="21"/>
      <c r="G20" s="21"/>
      <c r="I20" s="21"/>
    </row>
    <row r="21" spans="1:9" ht="14.25">
      <c r="A21" s="15" t="s">
        <v>64</v>
      </c>
      <c r="B21" s="21">
        <v>1539</v>
      </c>
      <c r="C21" s="21"/>
      <c r="D21" s="21">
        <v>67</v>
      </c>
      <c r="E21" s="21"/>
      <c r="F21" s="21">
        <v>1853</v>
      </c>
      <c r="G21" s="21"/>
      <c r="H21" s="21">
        <v>120</v>
      </c>
      <c r="I21" s="21"/>
    </row>
    <row r="22" spans="1:9" ht="14.25">
      <c r="A22" s="15"/>
      <c r="B22" s="21"/>
      <c r="C22" s="21"/>
      <c r="D22" s="21"/>
      <c r="E22" s="21"/>
      <c r="F22" s="21"/>
      <c r="G22" s="21"/>
      <c r="I22" s="21"/>
    </row>
    <row r="23" spans="1:9" ht="14.25">
      <c r="A23" s="15" t="s">
        <v>139</v>
      </c>
      <c r="B23" s="21">
        <f>-71524-11007-14996</f>
        <v>-97527</v>
      </c>
      <c r="C23" s="21"/>
      <c r="D23" s="21">
        <v>-89445</v>
      </c>
      <c r="E23" s="21"/>
      <c r="F23" s="21">
        <f>-149744-21656-24835</f>
        <v>-196235</v>
      </c>
      <c r="G23" s="21"/>
      <c r="H23" s="21">
        <v>-177105</v>
      </c>
      <c r="I23" s="21"/>
    </row>
    <row r="24" spans="1:9" ht="14.25">
      <c r="A24" s="15"/>
      <c r="B24" s="24"/>
      <c r="C24" s="21"/>
      <c r="D24" s="24"/>
      <c r="E24" s="21"/>
      <c r="F24" s="24"/>
      <c r="G24" s="21"/>
      <c r="H24" s="24"/>
      <c r="I24" s="21"/>
    </row>
    <row r="25" spans="1:9" ht="14.25">
      <c r="A25" s="15"/>
      <c r="B25" s="21"/>
      <c r="C25" s="21"/>
      <c r="D25" s="21"/>
      <c r="E25" s="21"/>
      <c r="F25" s="21"/>
      <c r="G25" s="21"/>
      <c r="H25" s="21"/>
      <c r="I25" s="21"/>
    </row>
    <row r="26" spans="1:9" ht="14.25">
      <c r="A26" s="15" t="s">
        <v>65</v>
      </c>
      <c r="B26" s="21">
        <f>SUM(B19:B23)</f>
        <v>5880</v>
      </c>
      <c r="C26" s="21"/>
      <c r="D26" s="21">
        <f>SUM(D19:D24)</f>
        <v>9134</v>
      </c>
      <c r="E26" s="21"/>
      <c r="F26" s="21">
        <f>SUM(F19:F23)</f>
        <v>19061</v>
      </c>
      <c r="G26" s="21"/>
      <c r="H26" s="21">
        <f>SUM(H19:H24)</f>
        <v>18108</v>
      </c>
      <c r="I26" s="21"/>
    </row>
    <row r="27" spans="1:9" ht="14.25">
      <c r="A27" s="15"/>
      <c r="B27" s="21"/>
      <c r="C27" s="21"/>
      <c r="D27" s="21"/>
      <c r="E27" s="21"/>
      <c r="F27" s="21"/>
      <c r="G27" s="21"/>
      <c r="H27" s="21"/>
      <c r="I27" s="21"/>
    </row>
    <row r="28" spans="1:9" ht="14.25">
      <c r="A28" s="25" t="s">
        <v>66</v>
      </c>
      <c r="B28" s="24">
        <v>-1954</v>
      </c>
      <c r="C28" s="21"/>
      <c r="D28" s="24">
        <v>-1482</v>
      </c>
      <c r="E28" s="21"/>
      <c r="F28" s="24">
        <v>-4343</v>
      </c>
      <c r="G28" s="21"/>
      <c r="H28" s="24">
        <v>-2969</v>
      </c>
      <c r="I28" s="21"/>
    </row>
    <row r="29" spans="1:9" ht="14.25">
      <c r="A29" s="15"/>
      <c r="B29" s="315"/>
      <c r="C29" s="21"/>
      <c r="D29" s="21"/>
      <c r="E29" s="21"/>
      <c r="F29" s="315"/>
      <c r="G29" s="21"/>
      <c r="H29" s="21"/>
      <c r="I29" s="21"/>
    </row>
    <row r="30" spans="1:9" ht="14.25">
      <c r="A30" s="15"/>
      <c r="B30" s="21">
        <f>SUM(B26:B28)</f>
        <v>3926</v>
      </c>
      <c r="C30" s="21"/>
      <c r="D30" s="21">
        <f>SUM(D26:D28)</f>
        <v>7652</v>
      </c>
      <c r="E30" s="21"/>
      <c r="F30" s="21">
        <f>SUM(F26:F28)</f>
        <v>14718</v>
      </c>
      <c r="G30" s="21"/>
      <c r="H30" s="21">
        <f>SUM(H26:H28)</f>
        <v>15139</v>
      </c>
      <c r="I30" s="20"/>
    </row>
    <row r="31" spans="1:9" ht="14.25">
      <c r="A31" s="15"/>
      <c r="B31" s="21"/>
      <c r="C31" s="21"/>
      <c r="D31" s="21"/>
      <c r="E31" s="21"/>
      <c r="F31" s="21"/>
      <c r="G31" s="21"/>
      <c r="H31" s="21"/>
      <c r="I31" s="20"/>
    </row>
    <row r="32" spans="1:9" ht="14.25">
      <c r="A32" s="15" t="s">
        <v>22</v>
      </c>
      <c r="B32" s="24">
        <v>-785</v>
      </c>
      <c r="D32" s="24">
        <v>-1996</v>
      </c>
      <c r="E32" s="21"/>
      <c r="F32" s="24">
        <v>-3692</v>
      </c>
      <c r="G32" s="21"/>
      <c r="H32" s="24">
        <v>-3555</v>
      </c>
      <c r="I32" s="20"/>
    </row>
    <row r="33" spans="1:9" ht="14.25">
      <c r="A33" s="15"/>
      <c r="D33" s="21"/>
      <c r="E33" s="21"/>
      <c r="G33" s="21"/>
      <c r="I33" s="20"/>
    </row>
    <row r="34" spans="1:9" ht="15" thickBot="1">
      <c r="A34" s="15" t="s">
        <v>67</v>
      </c>
      <c r="B34" s="28">
        <f>SUM(B30:B32)</f>
        <v>3141</v>
      </c>
      <c r="C34" s="15"/>
      <c r="D34" s="289">
        <f>SUM(D30:D32)</f>
        <v>5656</v>
      </c>
      <c r="E34" s="15"/>
      <c r="F34" s="28">
        <f>SUM(F30:F32)</f>
        <v>11026</v>
      </c>
      <c r="G34" s="15"/>
      <c r="H34" s="28">
        <f>SUM(H30:H32)</f>
        <v>11584</v>
      </c>
      <c r="I34" s="26"/>
    </row>
    <row r="35" spans="1:9" ht="14.25">
      <c r="A35" s="15"/>
      <c r="B35" s="15"/>
      <c r="C35" s="15"/>
      <c r="D35" s="15"/>
      <c r="E35" s="15"/>
      <c r="F35" s="15"/>
      <c r="G35" s="15"/>
      <c r="H35" s="15"/>
      <c r="I35" s="15"/>
    </row>
    <row r="36" spans="1:9" ht="14.25">
      <c r="A36" s="15" t="s">
        <v>291</v>
      </c>
      <c r="B36" s="15"/>
      <c r="C36" s="15"/>
      <c r="D36" s="15"/>
      <c r="E36" s="15"/>
      <c r="F36" s="15"/>
      <c r="G36" s="15"/>
      <c r="H36" s="15"/>
      <c r="I36" s="15"/>
    </row>
    <row r="37" spans="1:9" ht="14.25">
      <c r="A37" s="15" t="s">
        <v>292</v>
      </c>
      <c r="B37" s="293">
        <v>3062</v>
      </c>
      <c r="C37" s="15"/>
      <c r="D37" s="293">
        <v>5626</v>
      </c>
      <c r="E37" s="15"/>
      <c r="F37" s="293">
        <v>10947</v>
      </c>
      <c r="G37" s="15"/>
      <c r="H37" s="293">
        <v>11526</v>
      </c>
      <c r="I37" s="15"/>
    </row>
    <row r="38" spans="1:9" ht="14.25">
      <c r="A38" s="15" t="s">
        <v>293</v>
      </c>
      <c r="B38" s="293">
        <v>79</v>
      </c>
      <c r="C38" s="15"/>
      <c r="D38" s="293">
        <v>30</v>
      </c>
      <c r="E38" s="15"/>
      <c r="F38" s="293">
        <v>79</v>
      </c>
      <c r="G38" s="15"/>
      <c r="H38" s="293">
        <v>58</v>
      </c>
      <c r="I38" s="15"/>
    </row>
    <row r="39" spans="1:9" ht="15" thickBot="1">
      <c r="A39" s="15"/>
      <c r="B39" s="161">
        <f>+B37+B38</f>
        <v>3141</v>
      </c>
      <c r="C39" s="15"/>
      <c r="D39" s="161">
        <f>+D37+D38</f>
        <v>5656</v>
      </c>
      <c r="E39" s="15"/>
      <c r="F39" s="161">
        <f>+F37+F38</f>
        <v>11026</v>
      </c>
      <c r="G39" s="15"/>
      <c r="H39" s="161">
        <f>+H37+H38</f>
        <v>11584</v>
      </c>
      <c r="I39" s="15"/>
    </row>
    <row r="40" spans="1:9" ht="14.25">
      <c r="A40" s="15"/>
      <c r="B40" s="15"/>
      <c r="C40" s="15"/>
      <c r="D40" s="15"/>
      <c r="E40" s="15"/>
      <c r="F40" s="15"/>
      <c r="G40" s="15"/>
      <c r="H40" s="15"/>
      <c r="I40" s="15"/>
    </row>
    <row r="41" spans="1:9" ht="14.25">
      <c r="A41" s="15"/>
      <c r="B41" s="316"/>
      <c r="C41" s="15"/>
      <c r="D41" s="15"/>
      <c r="E41" s="15"/>
      <c r="F41" s="15"/>
      <c r="G41" s="15"/>
      <c r="H41" s="15"/>
      <c r="I41" s="15"/>
    </row>
    <row r="42" spans="1:9" ht="14.25">
      <c r="A42" s="15" t="s">
        <v>316</v>
      </c>
      <c r="B42" s="12"/>
      <c r="C42" s="12"/>
      <c r="D42" s="29"/>
      <c r="E42" s="12"/>
      <c r="F42" s="12"/>
      <c r="G42" s="12"/>
      <c r="H42" s="29"/>
      <c r="I42" s="12"/>
    </row>
    <row r="43" spans="1:9" ht="14.25">
      <c r="A43" s="15" t="s">
        <v>317</v>
      </c>
      <c r="B43" s="12"/>
      <c r="C43" s="12"/>
      <c r="D43" s="29"/>
      <c r="E43" s="12"/>
      <c r="F43" s="12"/>
      <c r="G43" s="12"/>
      <c r="H43" s="29"/>
      <c r="I43" s="12"/>
    </row>
    <row r="44" spans="1:9" ht="15" thickBot="1">
      <c r="A44" s="15" t="s">
        <v>68</v>
      </c>
      <c r="B44" s="317">
        <f>'Notes-pg 7'!F330</f>
        <v>2.638154153671187</v>
      </c>
      <c r="C44" s="15"/>
      <c r="D44" s="30">
        <f>'Notes-pg 7'!G330</f>
        <v>4.869309330102129</v>
      </c>
      <c r="E44" s="15"/>
      <c r="F44" s="317">
        <f>'Notes-pg 7'!I330</f>
        <v>9.431702651939414</v>
      </c>
      <c r="G44" s="15"/>
      <c r="H44" s="30">
        <f>'Notes-pg 7'!J330</f>
        <v>9.975852309609742</v>
      </c>
      <c r="I44" s="15"/>
    </row>
    <row r="45" spans="1:9" ht="14.25">
      <c r="A45" s="15"/>
      <c r="B45" s="318"/>
      <c r="C45" s="15"/>
      <c r="D45" s="31"/>
      <c r="E45" s="15"/>
      <c r="F45" s="318"/>
      <c r="G45" s="15"/>
      <c r="H45" s="31"/>
      <c r="I45" s="15"/>
    </row>
    <row r="46" spans="1:9" ht="15" thickBot="1">
      <c r="A46" s="32" t="s">
        <v>119</v>
      </c>
      <c r="B46" s="317">
        <f>'Notes-pg 7'!F339</f>
        <v>0</v>
      </c>
      <c r="C46" s="15"/>
      <c r="D46" s="30">
        <f>'Notes-pg 7'!G339</f>
        <v>4.811990309482376</v>
      </c>
      <c r="E46" s="15"/>
      <c r="F46" s="317">
        <f>'Notes-pg 7'!I339</f>
        <v>0</v>
      </c>
      <c r="G46" s="15"/>
      <c r="H46" s="30">
        <f>'Notes-pg 7'!J339</f>
        <v>9.857713174326953</v>
      </c>
      <c r="I46" s="15"/>
    </row>
    <row r="47" spans="1:9" ht="14.25">
      <c r="A47" s="15"/>
      <c r="B47" s="15"/>
      <c r="C47" s="15"/>
      <c r="D47" s="15"/>
      <c r="E47" s="15"/>
      <c r="F47" s="15"/>
      <c r="G47" s="15"/>
      <c r="H47" s="15"/>
      <c r="I47" s="15"/>
    </row>
    <row r="48" spans="1:9" ht="14.25">
      <c r="A48" s="15"/>
      <c r="B48" s="15"/>
      <c r="C48" s="15"/>
      <c r="D48" s="15"/>
      <c r="E48" s="15"/>
      <c r="F48" s="15"/>
      <c r="G48" s="15"/>
      <c r="H48" s="15"/>
      <c r="I48" s="15"/>
    </row>
    <row r="49" spans="1:9" ht="14.25">
      <c r="A49" s="15"/>
      <c r="B49" s="15"/>
      <c r="C49" s="15"/>
      <c r="D49" s="15"/>
      <c r="E49" s="15"/>
      <c r="F49" s="15"/>
      <c r="G49" s="15"/>
      <c r="H49" s="15"/>
      <c r="I49" s="15"/>
    </row>
    <row r="50" spans="1:9" ht="14.25">
      <c r="A50" s="358" t="s">
        <v>284</v>
      </c>
      <c r="B50" s="358"/>
      <c r="C50" s="358"/>
      <c r="D50" s="358"/>
      <c r="E50" s="358"/>
      <c r="F50" s="358"/>
      <c r="G50" s="358"/>
      <c r="H50" s="358"/>
      <c r="I50" s="15"/>
    </row>
    <row r="51" spans="1:9" ht="14.25">
      <c r="A51" s="358"/>
      <c r="B51" s="358"/>
      <c r="C51" s="358"/>
      <c r="D51" s="358"/>
      <c r="E51" s="358"/>
      <c r="F51" s="358"/>
      <c r="G51" s="358"/>
      <c r="H51" s="358"/>
      <c r="I51" s="15"/>
    </row>
    <row r="52" spans="1:9" ht="14.25">
      <c r="A52" s="15"/>
      <c r="B52" s="15"/>
      <c r="C52" s="15"/>
      <c r="D52" s="15"/>
      <c r="E52" s="15"/>
      <c r="F52" s="15"/>
      <c r="G52" s="15"/>
      <c r="H52" s="15"/>
      <c r="I52" s="15"/>
    </row>
    <row r="53" spans="2:9" ht="14.25">
      <c r="B53" s="15"/>
      <c r="C53" s="15"/>
      <c r="D53" s="15"/>
      <c r="E53" s="15"/>
      <c r="F53" s="15"/>
      <c r="G53" s="15"/>
      <c r="H53" s="15"/>
      <c r="I53" s="15"/>
    </row>
    <row r="54" spans="1:9" ht="14.25">
      <c r="A54" s="15"/>
      <c r="B54" s="15"/>
      <c r="C54" s="15"/>
      <c r="D54" s="15"/>
      <c r="E54" s="15"/>
      <c r="F54" s="15"/>
      <c r="G54" s="15"/>
      <c r="H54" s="15"/>
      <c r="I54" s="15"/>
    </row>
    <row r="55" spans="1:9" ht="14.25">
      <c r="A55" s="15"/>
      <c r="B55" s="15"/>
      <c r="C55" s="15"/>
      <c r="D55" s="15"/>
      <c r="E55" s="15"/>
      <c r="F55" s="15"/>
      <c r="G55" s="15"/>
      <c r="H55" s="15"/>
      <c r="I55" s="15"/>
    </row>
    <row r="56" spans="1:9" ht="14.25">
      <c r="A56" s="15"/>
      <c r="B56" s="15"/>
      <c r="C56" s="15"/>
      <c r="D56" s="15"/>
      <c r="E56" s="15"/>
      <c r="F56" s="15"/>
      <c r="G56" s="15"/>
      <c r="H56" s="15"/>
      <c r="I56" s="15"/>
    </row>
    <row r="57" spans="1:9" ht="14.25">
      <c r="A57" s="15"/>
      <c r="B57" s="15"/>
      <c r="C57" s="15"/>
      <c r="D57" s="15"/>
      <c r="E57" s="15"/>
      <c r="F57" s="15"/>
      <c r="G57" s="15"/>
      <c r="H57" s="15"/>
      <c r="I57" s="15"/>
    </row>
    <row r="58" spans="1:9" ht="14.25">
      <c r="A58" s="15"/>
      <c r="B58" s="15"/>
      <c r="C58" s="15"/>
      <c r="D58" s="15"/>
      <c r="E58" s="15"/>
      <c r="F58" s="15"/>
      <c r="G58" s="15"/>
      <c r="H58" s="15"/>
      <c r="I58" s="15"/>
    </row>
    <row r="59" spans="1:9" ht="14.25">
      <c r="A59" s="15"/>
      <c r="B59" s="15"/>
      <c r="C59" s="15"/>
      <c r="D59" s="15"/>
      <c r="E59" s="15"/>
      <c r="F59" s="15"/>
      <c r="G59" s="15"/>
      <c r="H59" s="15"/>
      <c r="I59" s="15"/>
    </row>
    <row r="60" spans="1:9" ht="14.25">
      <c r="A60" s="15"/>
      <c r="B60" s="15"/>
      <c r="C60" s="15"/>
      <c r="D60" s="15"/>
      <c r="E60" s="15"/>
      <c r="F60" s="15"/>
      <c r="G60" s="15"/>
      <c r="H60" s="15"/>
      <c r="I60" s="15"/>
    </row>
    <row r="61" spans="1:9" ht="14.25">
      <c r="A61" s="15"/>
      <c r="B61" s="15"/>
      <c r="C61" s="15"/>
      <c r="D61" s="15"/>
      <c r="E61" s="15"/>
      <c r="F61" s="15"/>
      <c r="G61" s="15"/>
      <c r="H61" s="15"/>
      <c r="I61" s="15"/>
    </row>
    <row r="62" spans="1:9" ht="14.25">
      <c r="A62" s="15"/>
      <c r="B62" s="15"/>
      <c r="C62" s="15"/>
      <c r="D62" s="15"/>
      <c r="E62" s="15"/>
      <c r="F62" s="15"/>
      <c r="G62" s="15"/>
      <c r="H62" s="15"/>
      <c r="I62" s="15"/>
    </row>
    <row r="63" spans="1:9" ht="14.25">
      <c r="A63" s="15"/>
      <c r="B63" s="15"/>
      <c r="C63" s="15"/>
      <c r="D63" s="15"/>
      <c r="E63" s="15"/>
      <c r="F63" s="15"/>
      <c r="G63" s="15"/>
      <c r="H63" s="15"/>
      <c r="I63" s="15"/>
    </row>
    <row r="64" spans="1:9" ht="14.25">
      <c r="A64" s="15"/>
      <c r="B64" s="15"/>
      <c r="C64" s="15"/>
      <c r="D64" s="15"/>
      <c r="E64" s="15"/>
      <c r="F64" s="15"/>
      <c r="G64" s="15"/>
      <c r="H64" s="15"/>
      <c r="I64" s="15"/>
    </row>
    <row r="65" spans="1:9" ht="14.25">
      <c r="A65" s="15"/>
      <c r="B65" s="15"/>
      <c r="C65" s="15"/>
      <c r="D65" s="15"/>
      <c r="E65" s="15"/>
      <c r="F65" s="15"/>
      <c r="G65" s="15"/>
      <c r="H65" s="15"/>
      <c r="I65" s="15"/>
    </row>
    <row r="66" spans="1:9" ht="14.25">
      <c r="A66" s="15"/>
      <c r="B66" s="15"/>
      <c r="C66" s="15"/>
      <c r="D66" s="15"/>
      <c r="E66" s="15"/>
      <c r="F66" s="15"/>
      <c r="G66" s="15"/>
      <c r="H66" s="15"/>
      <c r="I66" s="15"/>
    </row>
    <row r="67" spans="1:9" ht="14.25">
      <c r="A67" s="15"/>
      <c r="B67" s="15"/>
      <c r="C67" s="15"/>
      <c r="D67" s="15"/>
      <c r="E67" s="15"/>
      <c r="F67" s="15"/>
      <c r="G67" s="15"/>
      <c r="H67" s="15"/>
      <c r="I67" s="15"/>
    </row>
    <row r="68" spans="1:9" ht="14.25">
      <c r="A68" s="15"/>
      <c r="B68" s="15"/>
      <c r="C68" s="15"/>
      <c r="D68" s="15"/>
      <c r="E68" s="15"/>
      <c r="F68" s="15"/>
      <c r="G68" s="15"/>
      <c r="H68" s="15"/>
      <c r="I68" s="15"/>
    </row>
    <row r="69" spans="1:9" ht="14.25">
      <c r="A69" s="15"/>
      <c r="B69" s="15"/>
      <c r="C69" s="15"/>
      <c r="D69" s="15"/>
      <c r="E69" s="15"/>
      <c r="F69" s="15"/>
      <c r="G69" s="15"/>
      <c r="H69" s="15"/>
      <c r="I69" s="15"/>
    </row>
    <row r="70" spans="1:9" ht="14.25">
      <c r="A70" s="15"/>
      <c r="B70" s="15"/>
      <c r="C70" s="15"/>
      <c r="D70" s="15"/>
      <c r="E70" s="15"/>
      <c r="F70" s="15"/>
      <c r="G70" s="15"/>
      <c r="H70" s="15"/>
      <c r="I70" s="15"/>
    </row>
    <row r="71" spans="1:9" ht="14.25">
      <c r="A71" s="15"/>
      <c r="B71" s="15"/>
      <c r="C71" s="15"/>
      <c r="D71" s="15"/>
      <c r="E71" s="15"/>
      <c r="F71" s="15"/>
      <c r="G71" s="15"/>
      <c r="H71" s="15"/>
      <c r="I71" s="15"/>
    </row>
    <row r="72" spans="1:9" ht="14.25">
      <c r="A72" s="15"/>
      <c r="B72" s="15"/>
      <c r="C72" s="15"/>
      <c r="D72" s="15"/>
      <c r="E72" s="15"/>
      <c r="F72" s="15"/>
      <c r="G72" s="15"/>
      <c r="H72" s="15"/>
      <c r="I72" s="15"/>
    </row>
    <row r="73" spans="1:9" ht="14.25">
      <c r="A73" s="15"/>
      <c r="B73" s="15"/>
      <c r="C73" s="15"/>
      <c r="D73" s="15"/>
      <c r="E73" s="15"/>
      <c r="F73" s="15"/>
      <c r="G73" s="15"/>
      <c r="H73" s="15"/>
      <c r="I73" s="15"/>
    </row>
    <row r="74" spans="1:9" ht="14.25">
      <c r="A74" s="15"/>
      <c r="B74" s="15"/>
      <c r="C74" s="15"/>
      <c r="D74" s="15"/>
      <c r="E74" s="15"/>
      <c r="F74" s="15"/>
      <c r="G74" s="15"/>
      <c r="H74" s="15"/>
      <c r="I74" s="15"/>
    </row>
    <row r="144" ht="9" customHeight="1">
      <c r="B144" s="319"/>
    </row>
    <row r="145" ht="6" customHeight="1"/>
  </sheetData>
  <mergeCells count="3">
    <mergeCell ref="F11:H11"/>
    <mergeCell ref="B11:D11"/>
    <mergeCell ref="A50:H51"/>
  </mergeCells>
  <printOptions/>
  <pageMargins left="1" right="0" top="0.5" bottom="0.25" header="0.2" footer="0.2"/>
  <pageSetup fitToHeight="1" fitToWidth="1" horizontalDpi="600" verticalDpi="600" orientation="portrait" paperSize="9" scale="83" r:id="rId2"/>
  <headerFooter alignWithMargins="0">
    <oddFooter>&amp;C8</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zoomScale="75" zoomScaleNormal="75" zoomScaleSheetLayoutView="75" workbookViewId="0" topLeftCell="A43">
      <selection activeCell="C33" sqref="C33"/>
    </sheetView>
  </sheetViews>
  <sheetFormatPr defaultColWidth="9.140625" defaultRowHeight="12.75"/>
  <cols>
    <col min="1" max="1" width="2.57421875" style="44" customWidth="1"/>
    <col min="2" max="2" width="50.8515625" style="40" customWidth="1"/>
    <col min="3" max="3" width="16.7109375" style="10" customWidth="1"/>
    <col min="4" max="4" width="7.00390625" style="49" customWidth="1"/>
    <col min="5" max="5" width="16.7109375" style="40" customWidth="1"/>
    <col min="6" max="6" width="1.7109375" style="40" customWidth="1"/>
    <col min="7" max="10" width="17.57421875" style="15" customWidth="1"/>
    <col min="11" max="16384" width="9.140625" style="4" customWidth="1"/>
  </cols>
  <sheetData>
    <row r="1" spans="3:10" ht="15">
      <c r="C1" s="41"/>
      <c r="D1" s="42"/>
      <c r="E1" s="43"/>
      <c r="G1" s="17"/>
      <c r="H1" s="17"/>
      <c r="I1" s="17"/>
      <c r="J1" s="17"/>
    </row>
    <row r="2" spans="3:10" ht="15">
      <c r="C2" s="41"/>
      <c r="D2" s="42"/>
      <c r="E2" s="43"/>
      <c r="G2" s="17"/>
      <c r="H2" s="17"/>
      <c r="I2" s="17"/>
      <c r="J2" s="17"/>
    </row>
    <row r="3" spans="1:10" ht="18">
      <c r="A3" s="9" t="s">
        <v>156</v>
      </c>
      <c r="C3" s="41"/>
      <c r="D3" s="42"/>
      <c r="E3" s="43"/>
      <c r="G3" s="17"/>
      <c r="H3" s="17"/>
      <c r="I3" s="17"/>
      <c r="J3" s="17"/>
    </row>
    <row r="4" spans="3:10" ht="14.25">
      <c r="C4" s="11"/>
      <c r="D4" s="45"/>
      <c r="E4" s="46"/>
      <c r="G4" s="47"/>
      <c r="H4" s="47"/>
      <c r="I4" s="47"/>
      <c r="J4" s="47"/>
    </row>
    <row r="5" ht="15">
      <c r="A5" s="48" t="str">
        <f>+'Notes-pg 7'!A5</f>
        <v>QUARTERLY REPORT FOR THE SECOND QUARTER ENDED 31 JANUARY 2007</v>
      </c>
    </row>
    <row r="6" ht="14.25">
      <c r="A6" s="51"/>
    </row>
    <row r="7" spans="1:10" ht="15">
      <c r="A7" s="50" t="s">
        <v>170</v>
      </c>
      <c r="B7" s="10"/>
      <c r="C7" s="41"/>
      <c r="D7" s="42"/>
      <c r="E7" s="43"/>
      <c r="G7" s="17"/>
      <c r="H7" s="17"/>
      <c r="I7" s="17"/>
      <c r="J7" s="17"/>
    </row>
    <row r="8" spans="1:10" ht="15">
      <c r="A8" s="48"/>
      <c r="B8" s="43"/>
      <c r="C8" s="41"/>
      <c r="D8" s="42"/>
      <c r="E8" s="43"/>
      <c r="G8" s="17"/>
      <c r="H8" s="17"/>
      <c r="I8" s="17"/>
      <c r="J8" s="17"/>
    </row>
    <row r="9" spans="2:10" ht="15">
      <c r="B9" s="52"/>
      <c r="C9" s="91" t="s">
        <v>157</v>
      </c>
      <c r="D9" s="53"/>
      <c r="E9" s="38" t="s">
        <v>157</v>
      </c>
      <c r="F9" s="52"/>
      <c r="G9" s="35"/>
      <c r="H9" s="35"/>
      <c r="I9" s="35"/>
      <c r="J9" s="35"/>
    </row>
    <row r="10" spans="1:10" ht="15">
      <c r="A10" s="48"/>
      <c r="B10" s="54"/>
      <c r="C10" s="91" t="s">
        <v>340</v>
      </c>
      <c r="D10" s="55"/>
      <c r="E10" s="38" t="s">
        <v>283</v>
      </c>
      <c r="F10" s="54"/>
      <c r="G10" s="56"/>
      <c r="H10" s="56"/>
      <c r="I10" s="56"/>
      <c r="J10" s="56"/>
    </row>
    <row r="11" spans="1:10" ht="15">
      <c r="A11" s="48"/>
      <c r="B11" s="54"/>
      <c r="C11" s="203" t="s">
        <v>180</v>
      </c>
      <c r="D11" s="55"/>
      <c r="E11" s="204" t="s">
        <v>242</v>
      </c>
      <c r="F11" s="54"/>
      <c r="G11" s="56"/>
      <c r="H11" s="56"/>
      <c r="I11" s="56"/>
      <c r="J11" s="56"/>
    </row>
    <row r="12" spans="1:10" ht="15">
      <c r="A12" s="48"/>
      <c r="B12" s="54"/>
      <c r="C12" s="203"/>
      <c r="D12" s="55"/>
      <c r="E12" s="204"/>
      <c r="F12" s="54"/>
      <c r="G12" s="56"/>
      <c r="H12" s="56"/>
      <c r="I12" s="56"/>
      <c r="J12" s="56"/>
    </row>
    <row r="13" spans="1:10" ht="15">
      <c r="A13" s="48"/>
      <c r="B13" s="54"/>
      <c r="C13" s="91" t="s">
        <v>26</v>
      </c>
      <c r="D13" s="92"/>
      <c r="E13" s="93" t="s">
        <v>26</v>
      </c>
      <c r="F13" s="54"/>
      <c r="G13" s="33"/>
      <c r="H13" s="33"/>
      <c r="I13" s="33"/>
      <c r="J13" s="33"/>
    </row>
    <row r="14" spans="1:10" ht="15">
      <c r="A14" s="48"/>
      <c r="B14" s="54"/>
      <c r="C14" s="91"/>
      <c r="D14" s="92"/>
      <c r="E14" s="93"/>
      <c r="F14" s="54"/>
      <c r="G14" s="33"/>
      <c r="H14" s="33"/>
      <c r="I14" s="33"/>
      <c r="J14" s="33"/>
    </row>
    <row r="15" spans="1:10" ht="15">
      <c r="A15" s="63" t="s">
        <v>158</v>
      </c>
      <c r="C15" s="57"/>
      <c r="D15" s="53"/>
      <c r="E15" s="58"/>
      <c r="G15" s="18"/>
      <c r="H15" s="18"/>
      <c r="I15" s="18"/>
      <c r="J15" s="18"/>
    </row>
    <row r="16" spans="1:10" ht="14.25">
      <c r="A16" s="4"/>
      <c r="B16" s="44" t="s">
        <v>159</v>
      </c>
      <c r="C16" s="59">
        <v>63310</v>
      </c>
      <c r="D16" s="60"/>
      <c r="E16" s="59">
        <v>62262</v>
      </c>
      <c r="G16" s="34"/>
      <c r="H16" s="34"/>
      <c r="I16" s="34"/>
      <c r="J16" s="34"/>
    </row>
    <row r="17" spans="1:10" ht="14.25">
      <c r="A17" s="4"/>
      <c r="B17" s="44" t="s">
        <v>181</v>
      </c>
      <c r="C17" s="59">
        <v>122</v>
      </c>
      <c r="D17" s="60"/>
      <c r="E17" s="59">
        <v>123</v>
      </c>
      <c r="G17" s="34"/>
      <c r="H17" s="34"/>
      <c r="I17" s="34"/>
      <c r="J17" s="34"/>
    </row>
    <row r="18" spans="1:10" ht="14.25">
      <c r="A18" s="4"/>
      <c r="B18" s="44" t="s">
        <v>182</v>
      </c>
      <c r="C18" s="59">
        <v>533</v>
      </c>
      <c r="D18" s="60"/>
      <c r="E18" s="59">
        <v>383</v>
      </c>
      <c r="G18" s="34"/>
      <c r="H18" s="34"/>
      <c r="I18" s="34"/>
      <c r="J18" s="34"/>
    </row>
    <row r="19" spans="1:10" ht="14.25">
      <c r="A19" s="4"/>
      <c r="B19" s="44" t="s">
        <v>160</v>
      </c>
      <c r="C19" s="59">
        <v>2452</v>
      </c>
      <c r="D19" s="60"/>
      <c r="E19" s="59">
        <v>-9981</v>
      </c>
      <c r="G19" s="34"/>
      <c r="H19" s="34"/>
      <c r="I19" s="34"/>
      <c r="J19" s="34"/>
    </row>
    <row r="20" spans="1:10" ht="14.25">
      <c r="A20" s="4"/>
      <c r="B20" s="44" t="s">
        <v>163</v>
      </c>
      <c r="C20" s="62">
        <v>727</v>
      </c>
      <c r="D20" s="60"/>
      <c r="E20" s="62">
        <v>727</v>
      </c>
      <c r="G20" s="34"/>
      <c r="H20" s="34"/>
      <c r="I20" s="34"/>
      <c r="J20" s="34"/>
    </row>
    <row r="21" spans="1:10" ht="15">
      <c r="A21" s="48"/>
      <c r="C21" s="59">
        <f>SUM(C16:C20)</f>
        <v>67144</v>
      </c>
      <c r="D21" s="60"/>
      <c r="E21" s="59">
        <f>SUM(E16:E20)</f>
        <v>53514</v>
      </c>
      <c r="G21" s="34"/>
      <c r="H21" s="34"/>
      <c r="I21" s="34"/>
      <c r="J21" s="34"/>
    </row>
    <row r="22" spans="1:10" ht="15">
      <c r="A22" s="63" t="s">
        <v>56</v>
      </c>
      <c r="C22" s="64"/>
      <c r="D22" s="65"/>
      <c r="E22" s="64"/>
      <c r="G22" s="26"/>
      <c r="H22" s="26"/>
      <c r="I22" s="34"/>
      <c r="J22" s="34"/>
    </row>
    <row r="23" spans="2:10" ht="14.25">
      <c r="B23" s="44" t="s">
        <v>43</v>
      </c>
      <c r="C23" s="66">
        <v>312780</v>
      </c>
      <c r="D23" s="34"/>
      <c r="E23" s="66">
        <v>286876</v>
      </c>
      <c r="G23" s="34"/>
      <c r="H23" s="34"/>
      <c r="I23" s="34"/>
      <c r="J23" s="34"/>
    </row>
    <row r="24" spans="2:10" ht="14.25">
      <c r="B24" s="44" t="s">
        <v>100</v>
      </c>
      <c r="C24" s="67">
        <v>3243</v>
      </c>
      <c r="D24" s="34"/>
      <c r="E24" s="67">
        <v>1678</v>
      </c>
      <c r="G24" s="34"/>
      <c r="H24" s="34"/>
      <c r="I24" s="34"/>
      <c r="J24" s="34"/>
    </row>
    <row r="25" spans="2:10" ht="14.25">
      <c r="B25" s="44" t="s">
        <v>161</v>
      </c>
      <c r="C25" s="67">
        <v>10136</v>
      </c>
      <c r="D25" s="34"/>
      <c r="E25" s="67">
        <v>8646</v>
      </c>
      <c r="G25" s="34"/>
      <c r="H25" s="34"/>
      <c r="I25" s="34"/>
      <c r="J25" s="34"/>
    </row>
    <row r="26" spans="2:10" ht="14.25">
      <c r="B26" s="44" t="s">
        <v>99</v>
      </c>
      <c r="C26" s="67">
        <v>3370</v>
      </c>
      <c r="D26" s="34"/>
      <c r="E26" s="67">
        <v>2654</v>
      </c>
      <c r="G26" s="34"/>
      <c r="H26" s="34"/>
      <c r="I26" s="34"/>
      <c r="J26" s="34"/>
    </row>
    <row r="27" spans="2:10" ht="14.25">
      <c r="B27" s="44" t="s">
        <v>162</v>
      </c>
      <c r="C27" s="67">
        <v>4147</v>
      </c>
      <c r="D27" s="34"/>
      <c r="E27" s="67">
        <v>3077</v>
      </c>
      <c r="G27" s="34"/>
      <c r="H27" s="34"/>
      <c r="I27" s="34"/>
      <c r="J27" s="34"/>
    </row>
    <row r="28" spans="2:10" ht="14.25">
      <c r="B28" s="44" t="s">
        <v>51</v>
      </c>
      <c r="C28" s="68">
        <v>14569</v>
      </c>
      <c r="D28" s="34"/>
      <c r="E28" s="68">
        <v>4263</v>
      </c>
      <c r="G28" s="34"/>
      <c r="H28" s="34"/>
      <c r="I28" s="34"/>
      <c r="J28" s="34"/>
    </row>
    <row r="29" spans="2:10" ht="18" customHeight="1">
      <c r="B29" s="286"/>
      <c r="C29" s="70">
        <f>SUM(C23:C28)</f>
        <v>348245</v>
      </c>
      <c r="D29" s="71"/>
      <c r="E29" s="70">
        <f>SUM(E23:E28)</f>
        <v>307194</v>
      </c>
      <c r="G29" s="72"/>
      <c r="H29" s="72"/>
      <c r="I29" s="34"/>
      <c r="J29" s="34"/>
    </row>
    <row r="30" spans="1:10" ht="15">
      <c r="A30" s="63" t="s">
        <v>57</v>
      </c>
      <c r="C30" s="73"/>
      <c r="D30" s="65"/>
      <c r="E30" s="73"/>
      <c r="G30" s="26"/>
      <c r="H30" s="26"/>
      <c r="I30" s="34"/>
      <c r="J30" s="34"/>
    </row>
    <row r="31" spans="2:10" ht="14.25">
      <c r="B31" s="44" t="s">
        <v>101</v>
      </c>
      <c r="C31" s="74">
        <v>29787</v>
      </c>
      <c r="D31" s="34"/>
      <c r="E31" s="74">
        <v>39086</v>
      </c>
      <c r="G31" s="75"/>
      <c r="H31" s="34"/>
      <c r="I31" s="34"/>
      <c r="J31" s="34"/>
    </row>
    <row r="32" spans="2:10" ht="14.25">
      <c r="B32" s="44" t="s">
        <v>164</v>
      </c>
      <c r="C32" s="74">
        <v>17134</v>
      </c>
      <c r="D32" s="34"/>
      <c r="E32" s="74">
        <v>14750</v>
      </c>
      <c r="G32" s="75"/>
      <c r="H32" s="34"/>
      <c r="I32" s="34"/>
      <c r="J32" s="34"/>
    </row>
    <row r="33" spans="2:10" ht="14.25">
      <c r="B33" s="13" t="s">
        <v>165</v>
      </c>
      <c r="C33" s="74">
        <v>1903</v>
      </c>
      <c r="D33" s="34"/>
      <c r="E33" s="74">
        <v>2191</v>
      </c>
      <c r="G33" s="75"/>
      <c r="H33" s="34"/>
      <c r="I33" s="34"/>
      <c r="J33" s="34"/>
    </row>
    <row r="34" spans="2:10" ht="14.25">
      <c r="B34" s="44" t="s">
        <v>168</v>
      </c>
      <c r="C34" s="74">
        <f>8656+1102+2004+961+92413-40000</f>
        <v>65136</v>
      </c>
      <c r="D34" s="34"/>
      <c r="E34" s="74">
        <v>66532</v>
      </c>
      <c r="G34" s="75"/>
      <c r="H34" s="34"/>
      <c r="I34" s="34"/>
      <c r="J34" s="34"/>
    </row>
    <row r="35" spans="2:10" ht="14.25">
      <c r="B35" s="44" t="s">
        <v>341</v>
      </c>
      <c r="C35" s="74">
        <v>5135</v>
      </c>
      <c r="D35" s="34"/>
      <c r="E35" s="74">
        <v>0</v>
      </c>
      <c r="G35" s="75"/>
      <c r="H35" s="34"/>
      <c r="I35" s="34"/>
      <c r="J35" s="34"/>
    </row>
    <row r="36" spans="2:10" ht="14.25">
      <c r="B36" s="40" t="s">
        <v>166</v>
      </c>
      <c r="C36" s="76">
        <v>2515</v>
      </c>
      <c r="D36" s="34"/>
      <c r="E36" s="76">
        <v>2400</v>
      </c>
      <c r="G36" s="34"/>
      <c r="H36" s="34"/>
      <c r="I36" s="34"/>
      <c r="J36" s="34"/>
    </row>
    <row r="37" spans="2:10" ht="18" customHeight="1">
      <c r="B37" s="69"/>
      <c r="C37" s="70">
        <f>SUM(C31:C36)</f>
        <v>121610</v>
      </c>
      <c r="D37" s="71"/>
      <c r="E37" s="70">
        <f>SUM(E31:E36)</f>
        <v>124959</v>
      </c>
      <c r="G37" s="72"/>
      <c r="H37" s="72"/>
      <c r="I37" s="34"/>
      <c r="J37" s="34"/>
    </row>
    <row r="38" spans="3:10" ht="1.5" customHeight="1">
      <c r="C38" s="64"/>
      <c r="D38" s="65"/>
      <c r="E38" s="64"/>
      <c r="G38" s="26"/>
      <c r="H38" s="26"/>
      <c r="I38" s="34"/>
      <c r="J38" s="34"/>
    </row>
    <row r="39" spans="1:10" ht="15">
      <c r="A39" s="63" t="s">
        <v>169</v>
      </c>
      <c r="C39" s="27">
        <f>C29-C37</f>
        <v>226635</v>
      </c>
      <c r="D39" s="71"/>
      <c r="E39" s="27">
        <f>E29-E37</f>
        <v>182235</v>
      </c>
      <c r="G39" s="72"/>
      <c r="H39" s="72"/>
      <c r="I39" s="34"/>
      <c r="J39" s="34"/>
    </row>
    <row r="40" spans="3:10" ht="1.5" customHeight="1">
      <c r="C40" s="26"/>
      <c r="D40" s="71"/>
      <c r="E40" s="26"/>
      <c r="G40" s="72"/>
      <c r="H40" s="72"/>
      <c r="I40" s="34"/>
      <c r="J40" s="34"/>
    </row>
    <row r="41" spans="3:10" ht="15" thickBot="1">
      <c r="C41" s="77">
        <f>C39+C21</f>
        <v>293779</v>
      </c>
      <c r="D41" s="71"/>
      <c r="E41" s="77">
        <f>E39+E21</f>
        <v>235749</v>
      </c>
      <c r="G41" s="72"/>
      <c r="H41" s="72"/>
      <c r="I41" s="34"/>
      <c r="J41" s="34"/>
    </row>
    <row r="42" spans="3:10" ht="14.25">
      <c r="C42" s="64"/>
      <c r="D42" s="65"/>
      <c r="E42" s="64"/>
      <c r="G42" s="26"/>
      <c r="H42" s="26"/>
      <c r="I42" s="34"/>
      <c r="J42" s="34"/>
    </row>
    <row r="43" spans="1:10" ht="15">
      <c r="A43" s="48" t="s">
        <v>171</v>
      </c>
      <c r="C43" s="64"/>
      <c r="D43" s="65"/>
      <c r="E43" s="64"/>
      <c r="G43" s="26"/>
      <c r="H43" s="26"/>
      <c r="I43" s="34"/>
      <c r="J43" s="34"/>
    </row>
    <row r="44" spans="1:10" ht="15">
      <c r="A44" s="63" t="s">
        <v>58</v>
      </c>
      <c r="C44" s="59">
        <v>117243</v>
      </c>
      <c r="D44" s="60"/>
      <c r="E44" s="59">
        <v>115882</v>
      </c>
      <c r="G44" s="34"/>
      <c r="H44" s="34"/>
      <c r="I44" s="34"/>
      <c r="J44" s="34"/>
    </row>
    <row r="45" spans="1:10" ht="15">
      <c r="A45" s="63" t="s">
        <v>150</v>
      </c>
      <c r="C45" s="59">
        <v>0</v>
      </c>
      <c r="D45" s="60"/>
      <c r="E45" s="59">
        <v>165</v>
      </c>
      <c r="G45" s="34"/>
      <c r="H45" s="34"/>
      <c r="I45" s="34"/>
      <c r="J45" s="34"/>
    </row>
    <row r="46" spans="1:10" ht="15">
      <c r="A46" s="48" t="s">
        <v>59</v>
      </c>
      <c r="C46" s="59">
        <v>49250</v>
      </c>
      <c r="D46" s="60"/>
      <c r="E46" s="59">
        <v>48433</v>
      </c>
      <c r="G46" s="34"/>
      <c r="H46" s="34"/>
      <c r="I46" s="34"/>
      <c r="J46" s="34"/>
    </row>
    <row r="47" spans="1:10" ht="15">
      <c r="A47" s="48" t="s">
        <v>204</v>
      </c>
      <c r="C47" s="62">
        <v>60511</v>
      </c>
      <c r="D47" s="60"/>
      <c r="E47" s="62">
        <v>42266</v>
      </c>
      <c r="G47" s="34"/>
      <c r="H47" s="34"/>
      <c r="I47" s="34"/>
      <c r="J47" s="34"/>
    </row>
    <row r="48" spans="2:10" ht="3" customHeight="1">
      <c r="B48" s="78"/>
      <c r="C48" s="34"/>
      <c r="D48" s="60"/>
      <c r="E48" s="34"/>
      <c r="G48" s="34"/>
      <c r="H48" s="34"/>
      <c r="I48" s="34"/>
      <c r="J48" s="34"/>
    </row>
    <row r="49" spans="1:10" ht="15">
      <c r="A49" s="63" t="s">
        <v>205</v>
      </c>
      <c r="C49" s="37">
        <f>SUM(C44:C47)</f>
        <v>227004</v>
      </c>
      <c r="D49" s="79"/>
      <c r="E49" s="37">
        <f>SUM(E44:E47)</f>
        <v>206746</v>
      </c>
      <c r="G49" s="80"/>
      <c r="H49" s="80"/>
      <c r="I49" s="34"/>
      <c r="J49" s="34"/>
    </row>
    <row r="50" spans="1:10" ht="15">
      <c r="A50" s="48" t="s">
        <v>60</v>
      </c>
      <c r="C50" s="62">
        <v>1803</v>
      </c>
      <c r="D50" s="60"/>
      <c r="E50" s="62">
        <v>1724</v>
      </c>
      <c r="G50" s="34"/>
      <c r="H50" s="34"/>
      <c r="I50" s="34"/>
      <c r="J50" s="34"/>
    </row>
    <row r="51" spans="1:10" ht="15">
      <c r="A51" s="63" t="s">
        <v>302</v>
      </c>
      <c r="C51" s="59">
        <f>+C49+C50</f>
        <v>228807</v>
      </c>
      <c r="D51" s="60"/>
      <c r="E51" s="59">
        <f>+E49+E50</f>
        <v>208470</v>
      </c>
      <c r="G51" s="34"/>
      <c r="H51" s="34"/>
      <c r="I51" s="34"/>
      <c r="J51" s="34"/>
    </row>
    <row r="52" spans="1:10" ht="15">
      <c r="A52" s="63"/>
      <c r="C52" s="59"/>
      <c r="D52" s="60"/>
      <c r="E52" s="59"/>
      <c r="G52" s="34"/>
      <c r="H52" s="34"/>
      <c r="I52" s="34"/>
      <c r="J52" s="34"/>
    </row>
    <row r="53" spans="1:10" ht="15">
      <c r="A53" s="48" t="s">
        <v>173</v>
      </c>
      <c r="C53" s="81"/>
      <c r="D53" s="82"/>
      <c r="E53" s="81"/>
      <c r="G53" s="37"/>
      <c r="H53" s="37"/>
      <c r="I53" s="34"/>
      <c r="J53" s="34"/>
    </row>
    <row r="54" spans="1:10" ht="14.25">
      <c r="A54" s="4"/>
      <c r="B54" s="40" t="s">
        <v>98</v>
      </c>
      <c r="C54" s="37">
        <v>0</v>
      </c>
      <c r="D54" s="37"/>
      <c r="E54" s="37">
        <v>2015</v>
      </c>
      <c r="F54" s="49"/>
      <c r="G54" s="37"/>
      <c r="H54" s="37"/>
      <c r="I54" s="34"/>
      <c r="J54" s="34"/>
    </row>
    <row r="55" spans="1:10" ht="14.25">
      <c r="A55" s="4"/>
      <c r="B55" s="40" t="s">
        <v>149</v>
      </c>
      <c r="C55" s="37">
        <v>14400</v>
      </c>
      <c r="D55" s="37"/>
      <c r="E55" s="37">
        <v>14400</v>
      </c>
      <c r="F55" s="49"/>
      <c r="G55" s="37"/>
      <c r="H55" s="37"/>
      <c r="I55" s="34"/>
      <c r="J55" s="34"/>
    </row>
    <row r="56" spans="1:10" ht="14.25">
      <c r="A56" s="4"/>
      <c r="B56" s="40" t="s">
        <v>172</v>
      </c>
      <c r="C56" s="37">
        <f>3776+1683+1512+40000</f>
        <v>46971</v>
      </c>
      <c r="D56" s="37"/>
      <c r="E56" s="37">
        <v>7219</v>
      </c>
      <c r="F56" s="49"/>
      <c r="G56" s="37"/>
      <c r="H56" s="37"/>
      <c r="I56" s="34"/>
      <c r="J56" s="34"/>
    </row>
    <row r="57" spans="1:10" ht="14.25">
      <c r="A57" s="4"/>
      <c r="B57" s="40" t="s">
        <v>167</v>
      </c>
      <c r="C57" s="34">
        <v>3601</v>
      </c>
      <c r="D57" s="60"/>
      <c r="E57" s="34">
        <v>3645</v>
      </c>
      <c r="F57" s="49"/>
      <c r="G57" s="34"/>
      <c r="H57" s="34"/>
      <c r="I57" s="34"/>
      <c r="J57" s="34"/>
    </row>
    <row r="58" spans="3:10" ht="3" customHeight="1">
      <c r="C58" s="27"/>
      <c r="D58" s="65"/>
      <c r="E58" s="27"/>
      <c r="F58" s="49"/>
      <c r="G58" s="26"/>
      <c r="H58" s="26"/>
      <c r="I58" s="34"/>
      <c r="J58" s="34"/>
    </row>
    <row r="59" spans="3:10" ht="15" thickBot="1">
      <c r="C59" s="77">
        <f>SUM(C51:C57)</f>
        <v>293779</v>
      </c>
      <c r="D59" s="71"/>
      <c r="E59" s="77">
        <f>SUM(E51:E57)</f>
        <v>235749</v>
      </c>
      <c r="G59" s="72"/>
      <c r="H59" s="72"/>
      <c r="I59" s="34"/>
      <c r="J59" s="34"/>
    </row>
    <row r="60" spans="4:10" ht="14.25">
      <c r="D60" s="65"/>
      <c r="E60" s="61"/>
      <c r="G60" s="26"/>
      <c r="H60" s="26"/>
      <c r="I60" s="34"/>
      <c r="J60" s="34"/>
    </row>
    <row r="61" spans="1:10" ht="14.25">
      <c r="A61" s="69" t="s">
        <v>239</v>
      </c>
      <c r="C61" s="83"/>
      <c r="D61" s="84"/>
      <c r="E61" s="83"/>
      <c r="F61" s="85"/>
      <c r="G61" s="86"/>
      <c r="H61" s="86"/>
      <c r="I61" s="34"/>
      <c r="J61" s="34"/>
    </row>
    <row r="62" spans="1:10" ht="14.25">
      <c r="A62" s="69" t="s">
        <v>238</v>
      </c>
      <c r="C62" s="83">
        <f>+C49/C44</f>
        <v>1.9361838233412656</v>
      </c>
      <c r="D62" s="84"/>
      <c r="E62" s="83">
        <f>+E49/E44</f>
        <v>1.7841079719024524</v>
      </c>
      <c r="F62" s="85"/>
      <c r="G62" s="86"/>
      <c r="H62" s="86"/>
      <c r="I62" s="34"/>
      <c r="J62" s="34"/>
    </row>
    <row r="63" spans="1:10" ht="14.25">
      <c r="A63" s="69"/>
      <c r="C63" s="83"/>
      <c r="D63" s="84"/>
      <c r="E63" s="83"/>
      <c r="F63" s="85"/>
      <c r="G63" s="86"/>
      <c r="H63" s="86"/>
      <c r="I63" s="34"/>
      <c r="J63" s="34"/>
    </row>
    <row r="64" spans="1:10" ht="27" customHeight="1">
      <c r="A64" s="321" t="s">
        <v>174</v>
      </c>
      <c r="B64" s="322"/>
      <c r="C64" s="322"/>
      <c r="D64" s="322"/>
      <c r="E64" s="322"/>
      <c r="F64" s="85"/>
      <c r="G64" s="86"/>
      <c r="H64" s="86"/>
      <c r="I64" s="34"/>
      <c r="J64" s="34"/>
    </row>
    <row r="65" spans="3:10" ht="14.25">
      <c r="C65" s="88"/>
      <c r="E65" s="52"/>
      <c r="I65" s="34"/>
      <c r="J65" s="34"/>
    </row>
    <row r="66" spans="2:10" ht="14.25">
      <c r="B66" s="320" t="s">
        <v>285</v>
      </c>
      <c r="C66" s="328"/>
      <c r="D66" s="328"/>
      <c r="E66" s="328"/>
      <c r="F66" s="90"/>
      <c r="G66" s="90"/>
      <c r="H66" s="90"/>
      <c r="I66" s="90"/>
      <c r="J66" s="34"/>
    </row>
    <row r="67" spans="2:10" ht="14.25">
      <c r="B67" s="328"/>
      <c r="C67" s="328"/>
      <c r="D67" s="328"/>
      <c r="E67" s="328"/>
      <c r="F67" s="90"/>
      <c r="G67" s="90"/>
      <c r="H67" s="90"/>
      <c r="I67" s="90"/>
      <c r="J67" s="34"/>
    </row>
    <row r="68" spans="9:10" ht="14.25">
      <c r="I68" s="34"/>
      <c r="J68" s="34"/>
    </row>
    <row r="143" ht="9" customHeight="1">
      <c r="B143" s="287"/>
    </row>
    <row r="144" ht="6" customHeight="1"/>
  </sheetData>
  <mergeCells count="2">
    <mergeCell ref="B66:E67"/>
    <mergeCell ref="A64:E64"/>
  </mergeCells>
  <printOptions/>
  <pageMargins left="1" right="0" top="0.5" bottom="0.2" header="0.2" footer="0.2"/>
  <pageSetup fitToHeight="1" fitToWidth="1" horizontalDpi="600" verticalDpi="600" orientation="portrait" paperSize="9" scale="84" r:id="rId2"/>
  <headerFooter alignWithMargins="0">
    <oddFooter>&amp;C9</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C134"/>
  <sheetViews>
    <sheetView zoomScale="70" zoomScaleNormal="70" workbookViewId="0" topLeftCell="A49">
      <selection activeCell="B65" sqref="B65"/>
    </sheetView>
  </sheetViews>
  <sheetFormatPr defaultColWidth="9.140625" defaultRowHeight="12.75"/>
  <cols>
    <col min="1" max="1" width="1.8515625" style="109" customWidth="1"/>
    <col min="2" max="2" width="87.57421875" style="109" customWidth="1"/>
    <col min="3" max="3" width="13.7109375" style="164" customWidth="1"/>
    <col min="4" max="4" width="7.28125" style="109" hidden="1" customWidth="1"/>
    <col min="5" max="5" width="5.57421875" style="109" hidden="1" customWidth="1"/>
    <col min="6" max="6" width="16.57421875" style="109" hidden="1" customWidth="1"/>
    <col min="7" max="7" width="0" style="109" hidden="1" customWidth="1"/>
    <col min="8" max="8" width="15.7109375" style="109" hidden="1" customWidth="1"/>
    <col min="9" max="9" width="1.421875" style="165" customWidth="1"/>
    <col min="10" max="10" width="12.140625" style="140" customWidth="1"/>
    <col min="11" max="16384" width="9.140625" style="109" customWidth="1"/>
  </cols>
  <sheetData>
    <row r="1" spans="9:10" s="4" customFormat="1" ht="12.75">
      <c r="I1" s="126"/>
      <c r="J1" s="12"/>
    </row>
    <row r="2" spans="2:10" s="4" customFormat="1" ht="18">
      <c r="B2" s="9"/>
      <c r="I2" s="126"/>
      <c r="J2" s="12"/>
    </row>
    <row r="3" spans="2:10" s="4" customFormat="1" ht="18">
      <c r="B3" s="9" t="s">
        <v>156</v>
      </c>
      <c r="I3" s="126"/>
      <c r="J3" s="12"/>
    </row>
    <row r="4" spans="2:10" s="4" customFormat="1" ht="14.25">
      <c r="B4" s="44"/>
      <c r="I4" s="126"/>
      <c r="J4" s="12"/>
    </row>
    <row r="5" spans="2:10" s="169" customFormat="1" ht="15" customHeight="1">
      <c r="B5" s="48" t="str">
        <f>+'Notes-pg 7'!A5</f>
        <v>QUARTERLY REPORT FOR THE SECOND QUARTER ENDED 31 JANUARY 2007</v>
      </c>
      <c r="I5" s="268"/>
      <c r="J5" s="39"/>
    </row>
    <row r="6" spans="2:10" s="169" customFormat="1" ht="15">
      <c r="B6" s="48"/>
      <c r="I6" s="268"/>
      <c r="J6" s="39"/>
    </row>
    <row r="7" s="169" customFormat="1" ht="15">
      <c r="B7" s="48" t="s">
        <v>176</v>
      </c>
    </row>
    <row r="8" spans="2:10" s="128" customFormat="1" ht="12.75">
      <c r="B8" s="267"/>
      <c r="C8" s="129"/>
      <c r="I8" s="130"/>
      <c r="J8" s="131"/>
    </row>
    <row r="9" spans="2:10" s="128" customFormat="1" ht="15.75" thickBot="1">
      <c r="B9" s="267"/>
      <c r="C9" s="355" t="s">
        <v>62</v>
      </c>
      <c r="D9" s="325"/>
      <c r="E9" s="325"/>
      <c r="F9" s="326"/>
      <c r="G9" s="326"/>
      <c r="H9" s="326"/>
      <c r="I9" s="326"/>
      <c r="J9" s="326"/>
    </row>
    <row r="10" spans="3:10" s="128" customFormat="1" ht="15">
      <c r="C10" s="262" t="s">
        <v>155</v>
      </c>
      <c r="D10" s="232"/>
      <c r="E10" s="232"/>
      <c r="F10" s="236"/>
      <c r="G10" s="236"/>
      <c r="H10" s="236"/>
      <c r="I10" s="236"/>
      <c r="J10" s="264" t="s">
        <v>155</v>
      </c>
    </row>
    <row r="11" spans="3:10" s="128" customFormat="1" ht="15">
      <c r="C11" s="262" t="s">
        <v>63</v>
      </c>
      <c r="D11" s="232"/>
      <c r="E11" s="232"/>
      <c r="F11" s="236"/>
      <c r="G11" s="236"/>
      <c r="H11" s="236"/>
      <c r="I11" s="236"/>
      <c r="J11" s="264" t="s">
        <v>63</v>
      </c>
    </row>
    <row r="12" spans="3:10" s="128" customFormat="1" ht="15">
      <c r="C12" s="262" t="s">
        <v>324</v>
      </c>
      <c r="D12" s="127"/>
      <c r="E12" s="127"/>
      <c r="F12" s="127"/>
      <c r="G12" s="127"/>
      <c r="H12" s="127"/>
      <c r="I12" s="127"/>
      <c r="J12" s="264" t="s">
        <v>331</v>
      </c>
    </row>
    <row r="13" spans="3:29" s="7" customFormat="1" ht="15">
      <c r="C13" s="263" t="s">
        <v>26</v>
      </c>
      <c r="D13" s="133" t="s">
        <v>36</v>
      </c>
      <c r="E13" s="260" t="s">
        <v>32</v>
      </c>
      <c r="F13" s="323" t="s">
        <v>37</v>
      </c>
      <c r="G13" s="323"/>
      <c r="H13" s="260" t="s">
        <v>32</v>
      </c>
      <c r="I13" s="261"/>
      <c r="J13" s="265" t="s">
        <v>26</v>
      </c>
      <c r="K13" s="135"/>
      <c r="L13" s="135"/>
      <c r="M13" s="135"/>
      <c r="N13" s="8"/>
      <c r="O13" s="8"/>
      <c r="P13" s="8"/>
      <c r="Q13" s="8"/>
      <c r="R13" s="8"/>
      <c r="S13" s="8"/>
      <c r="T13" s="8"/>
      <c r="U13" s="8"/>
      <c r="V13" s="8"/>
      <c r="W13" s="8"/>
      <c r="X13" s="8"/>
      <c r="Y13" s="8"/>
      <c r="Z13" s="8"/>
      <c r="AA13" s="8"/>
      <c r="AB13" s="8"/>
      <c r="AC13" s="8"/>
    </row>
    <row r="14" spans="2:29" s="7" customFormat="1" ht="15">
      <c r="B14" s="136" t="s">
        <v>38</v>
      </c>
      <c r="C14" s="132"/>
      <c r="D14" s="133"/>
      <c r="E14" s="132"/>
      <c r="F14" s="132"/>
      <c r="G14" s="132"/>
      <c r="H14" s="132"/>
      <c r="I14" s="134"/>
      <c r="J14" s="204"/>
      <c r="K14" s="135"/>
      <c r="L14" s="135"/>
      <c r="M14" s="135"/>
      <c r="N14" s="8"/>
      <c r="O14" s="8"/>
      <c r="P14" s="8"/>
      <c r="Q14" s="8"/>
      <c r="R14" s="8"/>
      <c r="S14" s="8"/>
      <c r="T14" s="8"/>
      <c r="U14" s="8"/>
      <c r="V14" s="8"/>
      <c r="W14" s="8"/>
      <c r="X14" s="8"/>
      <c r="Y14" s="8"/>
      <c r="Z14" s="8"/>
      <c r="AA14" s="8"/>
      <c r="AB14" s="8"/>
      <c r="AC14" s="8"/>
    </row>
    <row r="15" spans="2:13" ht="14.25">
      <c r="B15" s="106"/>
      <c r="C15" s="137"/>
      <c r="D15" s="106"/>
      <c r="E15" s="106"/>
      <c r="F15" s="106"/>
      <c r="G15" s="106"/>
      <c r="H15" s="106"/>
      <c r="I15" s="138"/>
      <c r="J15" s="204"/>
      <c r="K15" s="106"/>
      <c r="L15" s="106"/>
      <c r="M15" s="106"/>
    </row>
    <row r="16" spans="2:13" s="140" customFormat="1" ht="14.25">
      <c r="B16" s="139" t="s">
        <v>39</v>
      </c>
      <c r="C16" s="141">
        <f>+'P&amp;L'!F30</f>
        <v>14718</v>
      </c>
      <c r="D16" s="139"/>
      <c r="E16" s="139"/>
      <c r="F16" s="139"/>
      <c r="G16" s="139"/>
      <c r="H16" s="139"/>
      <c r="I16" s="142"/>
      <c r="J16" s="143">
        <v>15139</v>
      </c>
      <c r="K16" s="139"/>
      <c r="L16" s="139"/>
      <c r="M16" s="139"/>
    </row>
    <row r="17" spans="2:13" ht="14.25">
      <c r="B17" s="106"/>
      <c r="C17" s="144"/>
      <c r="D17" s="106"/>
      <c r="E17" s="106"/>
      <c r="F17" s="106"/>
      <c r="G17" s="106"/>
      <c r="H17" s="106"/>
      <c r="I17" s="138"/>
      <c r="J17" s="145"/>
      <c r="K17" s="106"/>
      <c r="L17" s="106"/>
      <c r="M17" s="106"/>
    </row>
    <row r="18" spans="2:13" ht="14.25">
      <c r="B18" s="106" t="s">
        <v>40</v>
      </c>
      <c r="C18" s="144"/>
      <c r="D18" s="106"/>
      <c r="E18" s="106"/>
      <c r="F18" s="106"/>
      <c r="G18" s="106"/>
      <c r="H18" s="106"/>
      <c r="I18" s="138"/>
      <c r="J18" s="145"/>
      <c r="K18" s="106"/>
      <c r="L18" s="106"/>
      <c r="M18" s="106"/>
    </row>
    <row r="19" spans="2:13" ht="14.25">
      <c r="B19" s="106" t="s">
        <v>203</v>
      </c>
      <c r="C19" s="146">
        <v>3006</v>
      </c>
      <c r="D19" s="106"/>
      <c r="E19" s="106"/>
      <c r="F19" s="106"/>
      <c r="G19" s="106"/>
      <c r="H19" s="106"/>
      <c r="I19" s="138"/>
      <c r="J19" s="147">
        <v>2779</v>
      </c>
      <c r="K19" s="106"/>
      <c r="L19" s="106"/>
      <c r="M19" s="106"/>
    </row>
    <row r="20" spans="2:13" ht="14.25">
      <c r="B20" s="148" t="s">
        <v>216</v>
      </c>
      <c r="C20" s="149">
        <v>0</v>
      </c>
      <c r="D20" s="106"/>
      <c r="E20" s="106"/>
      <c r="F20" s="106"/>
      <c r="G20" s="106"/>
      <c r="H20" s="106"/>
      <c r="I20" s="138"/>
      <c r="J20" s="149">
        <v>-2321</v>
      </c>
      <c r="K20" s="106"/>
      <c r="L20" s="106"/>
      <c r="M20" s="106"/>
    </row>
    <row r="21" spans="2:13" ht="14.25">
      <c r="B21" s="148" t="s">
        <v>133</v>
      </c>
      <c r="C21" s="149">
        <v>-28</v>
      </c>
      <c r="D21" s="106"/>
      <c r="E21" s="106"/>
      <c r="F21" s="106"/>
      <c r="G21" s="106"/>
      <c r="H21" s="106"/>
      <c r="I21" s="138"/>
      <c r="J21" s="149">
        <v>-21</v>
      </c>
      <c r="K21" s="106"/>
      <c r="L21" s="106"/>
      <c r="M21" s="106"/>
    </row>
    <row r="22" spans="2:13" ht="14.25">
      <c r="B22" s="148" t="s">
        <v>333</v>
      </c>
      <c r="C22" s="149">
        <v>80</v>
      </c>
      <c r="D22" s="106"/>
      <c r="E22" s="106"/>
      <c r="F22" s="106"/>
      <c r="G22" s="106"/>
      <c r="H22" s="106"/>
      <c r="I22" s="138"/>
      <c r="J22" s="149">
        <v>193</v>
      </c>
      <c r="K22" s="106"/>
      <c r="L22" s="106"/>
      <c r="M22" s="106"/>
    </row>
    <row r="23" spans="2:13" ht="14.25">
      <c r="B23" s="148" t="s">
        <v>342</v>
      </c>
      <c r="C23" s="149">
        <v>1468</v>
      </c>
      <c r="D23" s="106"/>
      <c r="E23" s="106"/>
      <c r="F23" s="106"/>
      <c r="G23" s="106"/>
      <c r="H23" s="106"/>
      <c r="I23" s="138"/>
      <c r="J23" s="149">
        <v>0</v>
      </c>
      <c r="K23" s="106"/>
      <c r="L23" s="106"/>
      <c r="M23" s="106"/>
    </row>
    <row r="24" spans="2:13" ht="14.25">
      <c r="B24" s="148" t="s">
        <v>220</v>
      </c>
      <c r="C24" s="149">
        <v>-152</v>
      </c>
      <c r="D24" s="106"/>
      <c r="E24" s="106"/>
      <c r="F24" s="106"/>
      <c r="G24" s="106"/>
      <c r="H24" s="106"/>
      <c r="I24" s="138"/>
      <c r="J24" s="149">
        <v>1</v>
      </c>
      <c r="K24" s="106"/>
      <c r="L24" s="106"/>
      <c r="M24" s="106"/>
    </row>
    <row r="25" spans="2:13" ht="14.25">
      <c r="B25" s="148" t="s">
        <v>247</v>
      </c>
      <c r="C25" s="149">
        <v>-300</v>
      </c>
      <c r="D25" s="106"/>
      <c r="E25" s="106"/>
      <c r="F25" s="106"/>
      <c r="G25" s="106"/>
      <c r="H25" s="106"/>
      <c r="I25" s="138"/>
      <c r="J25" s="149">
        <v>-150</v>
      </c>
      <c r="K25" s="106"/>
      <c r="L25" s="106"/>
      <c r="M25" s="106"/>
    </row>
    <row r="26" spans="2:13" ht="14.25">
      <c r="B26" s="148" t="s">
        <v>134</v>
      </c>
      <c r="C26" s="149">
        <v>-7</v>
      </c>
      <c r="D26" s="106"/>
      <c r="E26" s="106"/>
      <c r="F26" s="106"/>
      <c r="G26" s="106"/>
      <c r="H26" s="106"/>
      <c r="I26" s="138"/>
      <c r="J26" s="149">
        <v>-3</v>
      </c>
      <c r="K26" s="106"/>
      <c r="L26" s="106"/>
      <c r="M26" s="106"/>
    </row>
    <row r="27" spans="2:13" ht="14.25">
      <c r="B27" s="106" t="s">
        <v>41</v>
      </c>
      <c r="C27" s="150">
        <f>3934+173</f>
        <v>4107</v>
      </c>
      <c r="D27" s="106"/>
      <c r="E27" s="106"/>
      <c r="F27" s="106"/>
      <c r="G27" s="106"/>
      <c r="H27" s="106"/>
      <c r="I27" s="138"/>
      <c r="J27" s="152">
        <f>2462+144</f>
        <v>2606</v>
      </c>
      <c r="K27" s="106"/>
      <c r="L27" s="106"/>
      <c r="M27" s="106"/>
    </row>
    <row r="28" spans="2:13" ht="14.25">
      <c r="B28" s="106"/>
      <c r="C28" s="144"/>
      <c r="D28" s="106"/>
      <c r="E28" s="106"/>
      <c r="F28" s="106"/>
      <c r="G28" s="106"/>
      <c r="H28" s="106"/>
      <c r="I28" s="138"/>
      <c r="J28" s="145"/>
      <c r="K28" s="106"/>
      <c r="L28" s="106"/>
      <c r="M28" s="106"/>
    </row>
    <row r="29" spans="2:13" ht="14.25">
      <c r="B29" s="106" t="s">
        <v>42</v>
      </c>
      <c r="C29" s="144">
        <f>SUM(C16:C27)</f>
        <v>22892</v>
      </c>
      <c r="D29" s="144">
        <v>0</v>
      </c>
      <c r="E29" s="144">
        <v>0</v>
      </c>
      <c r="F29" s="144">
        <v>0</v>
      </c>
      <c r="G29" s="144">
        <v>0</v>
      </c>
      <c r="H29" s="144">
        <v>0</v>
      </c>
      <c r="I29" s="151">
        <v>0</v>
      </c>
      <c r="J29" s="123">
        <f>SUM(J16:J27)</f>
        <v>18223</v>
      </c>
      <c r="K29" s="106"/>
      <c r="L29" s="106"/>
      <c r="M29" s="106"/>
    </row>
    <row r="30" spans="2:13" ht="14.25">
      <c r="B30" s="106"/>
      <c r="C30" s="144"/>
      <c r="D30" s="106"/>
      <c r="E30" s="106"/>
      <c r="F30" s="106"/>
      <c r="G30" s="106"/>
      <c r="H30" s="106"/>
      <c r="I30" s="138"/>
      <c r="J30" s="145"/>
      <c r="K30" s="106"/>
      <c r="L30" s="106"/>
      <c r="M30" s="106"/>
    </row>
    <row r="31" spans="2:13" ht="14.25">
      <c r="B31" s="106" t="s">
        <v>43</v>
      </c>
      <c r="C31" s="147">
        <v>-27372</v>
      </c>
      <c r="D31" s="106"/>
      <c r="E31" s="106"/>
      <c r="F31" s="106"/>
      <c r="G31" s="106"/>
      <c r="H31" s="106"/>
      <c r="I31" s="138"/>
      <c r="J31" s="147">
        <v>-33268</v>
      </c>
      <c r="K31" s="106"/>
      <c r="L31" s="106"/>
      <c r="M31" s="106"/>
    </row>
    <row r="32" spans="2:13" ht="14.25">
      <c r="B32" s="106" t="s">
        <v>100</v>
      </c>
      <c r="C32" s="149">
        <v>-1413</v>
      </c>
      <c r="D32" s="106"/>
      <c r="E32" s="106"/>
      <c r="F32" s="106"/>
      <c r="G32" s="106"/>
      <c r="H32" s="106"/>
      <c r="I32" s="138"/>
      <c r="J32" s="149">
        <v>-235</v>
      </c>
      <c r="K32" s="106"/>
      <c r="L32" s="106"/>
      <c r="M32" s="106"/>
    </row>
    <row r="33" spans="2:13" ht="14.25">
      <c r="B33" s="106" t="s">
        <v>161</v>
      </c>
      <c r="C33" s="149">
        <v>-1490</v>
      </c>
      <c r="D33" s="106"/>
      <c r="E33" s="106"/>
      <c r="F33" s="106"/>
      <c r="G33" s="106"/>
      <c r="H33" s="106"/>
      <c r="I33" s="138"/>
      <c r="J33" s="149">
        <v>-2388</v>
      </c>
      <c r="K33" s="106"/>
      <c r="L33" s="106"/>
      <c r="M33" s="106"/>
    </row>
    <row r="34" spans="2:13" ht="14.25">
      <c r="B34" s="106" t="s">
        <v>101</v>
      </c>
      <c r="C34" s="149">
        <v>-9299</v>
      </c>
      <c r="D34" s="138"/>
      <c r="E34" s="138"/>
      <c r="F34" s="138"/>
      <c r="G34" s="138"/>
      <c r="H34" s="138"/>
      <c r="I34" s="138"/>
      <c r="J34" s="149">
        <v>19951</v>
      </c>
      <c r="K34" s="106"/>
      <c r="L34" s="106"/>
      <c r="M34" s="106"/>
    </row>
    <row r="35" spans="2:13" ht="14.25">
      <c r="B35" s="106" t="s">
        <v>202</v>
      </c>
      <c r="C35" s="149">
        <v>1037</v>
      </c>
      <c r="D35" s="138"/>
      <c r="E35" s="138"/>
      <c r="F35" s="138"/>
      <c r="G35" s="138"/>
      <c r="H35" s="138"/>
      <c r="I35" s="138"/>
      <c r="J35" s="149">
        <v>-3933</v>
      </c>
      <c r="K35" s="106"/>
      <c r="L35" s="106"/>
      <c r="M35" s="106"/>
    </row>
    <row r="36" spans="2:13" ht="14.25">
      <c r="B36" s="121" t="s">
        <v>44</v>
      </c>
      <c r="C36" s="152">
        <v>-288</v>
      </c>
      <c r="D36" s="138"/>
      <c r="E36" s="138"/>
      <c r="F36" s="138"/>
      <c r="G36" s="138"/>
      <c r="H36" s="138"/>
      <c r="I36" s="138"/>
      <c r="J36" s="152">
        <v>-1152</v>
      </c>
      <c r="K36" s="106"/>
      <c r="L36" s="106"/>
      <c r="M36" s="106"/>
    </row>
    <row r="37" spans="2:13" ht="14.25">
      <c r="B37" s="106"/>
      <c r="C37" s="144"/>
      <c r="D37" s="106"/>
      <c r="E37" s="106"/>
      <c r="F37" s="106"/>
      <c r="G37" s="106"/>
      <c r="H37" s="106"/>
      <c r="I37" s="138"/>
      <c r="J37" s="145"/>
      <c r="K37" s="106"/>
      <c r="L37" s="106"/>
      <c r="M37" s="106"/>
    </row>
    <row r="38" spans="2:13" ht="14.25">
      <c r="B38" s="106" t="s">
        <v>347</v>
      </c>
      <c r="C38" s="123">
        <f>SUM(C29:C36)</f>
        <v>-15933</v>
      </c>
      <c r="D38" s="144">
        <v>0</v>
      </c>
      <c r="E38" s="144">
        <v>0</v>
      </c>
      <c r="F38" s="144">
        <v>0</v>
      </c>
      <c r="G38" s="144">
        <v>0</v>
      </c>
      <c r="H38" s="144">
        <v>0</v>
      </c>
      <c r="I38" s="151">
        <v>0</v>
      </c>
      <c r="J38" s="123">
        <f>SUM(J29:J36)</f>
        <v>-2802</v>
      </c>
      <c r="K38" s="106"/>
      <c r="L38" s="106"/>
      <c r="M38" s="106"/>
    </row>
    <row r="39" spans="2:13" ht="14.25">
      <c r="B39" s="106"/>
      <c r="C39" s="123"/>
      <c r="D39" s="106"/>
      <c r="E39" s="106"/>
      <c r="F39" s="106"/>
      <c r="G39" s="106"/>
      <c r="H39" s="106"/>
      <c r="I39" s="138"/>
      <c r="J39" s="145"/>
      <c r="K39" s="106"/>
      <c r="L39" s="106"/>
      <c r="M39" s="106"/>
    </row>
    <row r="40" spans="2:13" ht="14.25">
      <c r="B40" s="106" t="s">
        <v>118</v>
      </c>
      <c r="C40" s="119">
        <v>-4255</v>
      </c>
      <c r="D40" s="106"/>
      <c r="E40" s="106"/>
      <c r="F40" s="106"/>
      <c r="G40" s="106"/>
      <c r="H40" s="106"/>
      <c r="I40" s="138"/>
      <c r="J40" s="119">
        <v>-3412</v>
      </c>
      <c r="K40" s="106"/>
      <c r="L40" s="106"/>
      <c r="M40" s="106"/>
    </row>
    <row r="41" spans="2:13" ht="14.25">
      <c r="B41" s="106" t="s">
        <v>318</v>
      </c>
      <c r="C41" s="123">
        <f>+C38+C40</f>
        <v>-20188</v>
      </c>
      <c r="D41" s="106"/>
      <c r="E41" s="106"/>
      <c r="F41" s="106"/>
      <c r="G41" s="106"/>
      <c r="H41" s="106"/>
      <c r="I41" s="138"/>
      <c r="J41" s="123">
        <f>+J38+J40</f>
        <v>-6214</v>
      </c>
      <c r="K41" s="106"/>
      <c r="L41" s="106"/>
      <c r="M41" s="106"/>
    </row>
    <row r="42" spans="2:13" ht="14.25">
      <c r="B42" s="106"/>
      <c r="C42" s="144"/>
      <c r="D42" s="106"/>
      <c r="E42" s="106"/>
      <c r="F42" s="106"/>
      <c r="G42" s="106"/>
      <c r="H42" s="106"/>
      <c r="I42" s="138"/>
      <c r="J42" s="145"/>
      <c r="K42" s="106"/>
      <c r="L42" s="106"/>
      <c r="M42" s="106"/>
    </row>
    <row r="43" spans="2:13" ht="15">
      <c r="B43" s="153" t="s">
        <v>45</v>
      </c>
      <c r="C43" s="144"/>
      <c r="D43" s="106"/>
      <c r="E43" s="106"/>
      <c r="F43" s="106"/>
      <c r="G43" s="106"/>
      <c r="H43" s="106"/>
      <c r="I43" s="138"/>
      <c r="J43" s="145"/>
      <c r="K43" s="106"/>
      <c r="L43" s="106"/>
      <c r="M43" s="106"/>
    </row>
    <row r="44" spans="2:13" ht="14.25">
      <c r="B44" s="106"/>
      <c r="C44" s="144"/>
      <c r="D44" s="106"/>
      <c r="E44" s="106"/>
      <c r="F44" s="106"/>
      <c r="G44" s="106"/>
      <c r="H44" s="106"/>
      <c r="I44" s="138"/>
      <c r="J44" s="145"/>
      <c r="K44" s="106"/>
      <c r="L44" s="106"/>
      <c r="M44" s="106"/>
    </row>
    <row r="45" spans="1:13" ht="14.25">
      <c r="A45" s="106"/>
      <c r="B45" s="154" t="s">
        <v>135</v>
      </c>
      <c r="C45" s="147">
        <v>0</v>
      </c>
      <c r="D45" s="106"/>
      <c r="E45" s="106"/>
      <c r="F45" s="106"/>
      <c r="G45" s="106"/>
      <c r="H45" s="106"/>
      <c r="I45" s="138"/>
      <c r="J45" s="147">
        <v>-70</v>
      </c>
      <c r="K45" s="106"/>
      <c r="L45" s="106"/>
      <c r="M45" s="106"/>
    </row>
    <row r="46" spans="1:13" ht="14.25">
      <c r="A46" s="106"/>
      <c r="B46" s="154" t="s">
        <v>137</v>
      </c>
      <c r="C46" s="149">
        <f>-C26</f>
        <v>7</v>
      </c>
      <c r="D46" s="106"/>
      <c r="E46" s="106"/>
      <c r="F46" s="106"/>
      <c r="G46" s="106"/>
      <c r="H46" s="106"/>
      <c r="I46" s="138"/>
      <c r="J46" s="149">
        <v>3</v>
      </c>
      <c r="K46" s="106"/>
      <c r="L46" s="106"/>
      <c r="M46" s="106"/>
    </row>
    <row r="47" spans="1:13" ht="14.25">
      <c r="A47" s="106"/>
      <c r="B47" s="154" t="s">
        <v>343</v>
      </c>
      <c r="C47" s="149">
        <v>-150</v>
      </c>
      <c r="D47" s="106"/>
      <c r="E47" s="106"/>
      <c r="F47" s="106"/>
      <c r="G47" s="106"/>
      <c r="H47" s="106"/>
      <c r="I47" s="138"/>
      <c r="J47" s="149">
        <v>0</v>
      </c>
      <c r="K47" s="106"/>
      <c r="L47" s="106"/>
      <c r="M47" s="106"/>
    </row>
    <row r="48" spans="1:13" ht="14.25">
      <c r="A48" s="106"/>
      <c r="B48" s="154" t="s">
        <v>136</v>
      </c>
      <c r="C48" s="149">
        <v>28</v>
      </c>
      <c r="D48" s="106"/>
      <c r="E48" s="106"/>
      <c r="F48" s="106"/>
      <c r="G48" s="106"/>
      <c r="H48" s="106"/>
      <c r="I48" s="138"/>
      <c r="J48" s="149">
        <v>41</v>
      </c>
      <c r="K48" s="106"/>
      <c r="L48" s="106"/>
      <c r="M48" s="106"/>
    </row>
    <row r="49" spans="1:13" ht="14.25">
      <c r="A49" s="106"/>
      <c r="B49" s="106" t="s">
        <v>46</v>
      </c>
      <c r="C49" s="152">
        <v>-2983</v>
      </c>
      <c r="D49" s="106"/>
      <c r="E49" s="106"/>
      <c r="F49" s="106"/>
      <c r="G49" s="106"/>
      <c r="H49" s="106"/>
      <c r="I49" s="138"/>
      <c r="J49" s="152">
        <f>-2044+1579</f>
        <v>-465</v>
      </c>
      <c r="K49" s="106"/>
      <c r="L49" s="106"/>
      <c r="M49" s="106"/>
    </row>
    <row r="50" spans="1:13" ht="14.25">
      <c r="A50" s="106"/>
      <c r="B50" s="106"/>
      <c r="C50" s="151"/>
      <c r="D50" s="106"/>
      <c r="E50" s="106"/>
      <c r="F50" s="106"/>
      <c r="G50" s="106"/>
      <c r="H50" s="106"/>
      <c r="I50" s="138"/>
      <c r="J50" s="155"/>
      <c r="K50" s="106"/>
      <c r="L50" s="106"/>
      <c r="M50" s="106"/>
    </row>
    <row r="51" spans="1:13" ht="14.25">
      <c r="A51" s="106"/>
      <c r="B51" s="106" t="s">
        <v>103</v>
      </c>
      <c r="C51" s="117">
        <f>SUM(C45:C50)</f>
        <v>-3098</v>
      </c>
      <c r="D51" s="151">
        <v>0</v>
      </c>
      <c r="E51" s="151">
        <v>0</v>
      </c>
      <c r="F51" s="151">
        <v>0</v>
      </c>
      <c r="G51" s="151">
        <v>0</v>
      </c>
      <c r="H51" s="151">
        <v>0</v>
      </c>
      <c r="I51" s="151">
        <v>0</v>
      </c>
      <c r="J51" s="117">
        <f>SUM(J45:J50)</f>
        <v>-491</v>
      </c>
      <c r="K51" s="106"/>
      <c r="L51" s="106"/>
      <c r="M51" s="106"/>
    </row>
    <row r="52" spans="2:13" ht="14.25">
      <c r="B52" s="106"/>
      <c r="C52" s="151"/>
      <c r="D52" s="151"/>
      <c r="E52" s="151"/>
      <c r="F52" s="151"/>
      <c r="G52" s="151"/>
      <c r="H52" s="151"/>
      <c r="I52" s="151"/>
      <c r="J52" s="155"/>
      <c r="K52" s="106"/>
      <c r="L52" s="106"/>
      <c r="M52" s="106"/>
    </row>
    <row r="53" spans="2:13" ht="15">
      <c r="B53" s="153" t="s">
        <v>47</v>
      </c>
      <c r="C53" s="144"/>
      <c r="D53" s="106"/>
      <c r="E53" s="106"/>
      <c r="F53" s="106"/>
      <c r="G53" s="106"/>
      <c r="H53" s="106"/>
      <c r="I53" s="138"/>
      <c r="J53" s="145"/>
      <c r="K53" s="106"/>
      <c r="L53" s="106"/>
      <c r="M53" s="106"/>
    </row>
    <row r="54" spans="2:13" ht="15">
      <c r="B54" s="153"/>
      <c r="C54" s="144"/>
      <c r="D54" s="106"/>
      <c r="E54" s="106"/>
      <c r="F54" s="106"/>
      <c r="G54" s="106"/>
      <c r="H54" s="106"/>
      <c r="I54" s="138"/>
      <c r="J54" s="145"/>
      <c r="K54" s="106"/>
      <c r="L54" s="106"/>
      <c r="M54" s="106"/>
    </row>
    <row r="55" spans="1:13" ht="14.25">
      <c r="A55" s="106"/>
      <c r="B55" s="106" t="s">
        <v>102</v>
      </c>
      <c r="C55" s="147">
        <f>-2587-173</f>
        <v>-2760</v>
      </c>
      <c r="D55" s="106"/>
      <c r="E55" s="106"/>
      <c r="F55" s="106"/>
      <c r="G55" s="106"/>
      <c r="H55" s="106"/>
      <c r="I55" s="138"/>
      <c r="J55" s="147">
        <f>-144-2462</f>
        <v>-2606</v>
      </c>
      <c r="K55" s="106"/>
      <c r="L55" s="106"/>
      <c r="M55" s="106"/>
    </row>
    <row r="56" spans="1:13" ht="14.25">
      <c r="A56" s="106"/>
      <c r="B56" s="154" t="s">
        <v>214</v>
      </c>
      <c r="C56" s="149">
        <v>57526</v>
      </c>
      <c r="D56" s="106"/>
      <c r="E56" s="106"/>
      <c r="F56" s="106"/>
      <c r="G56" s="106"/>
      <c r="H56" s="106"/>
      <c r="I56" s="138"/>
      <c r="J56" s="149">
        <v>10047</v>
      </c>
      <c r="K56" s="106"/>
      <c r="L56" s="106"/>
      <c r="M56" s="106"/>
    </row>
    <row r="57" spans="1:13" ht="14.25">
      <c r="A57" s="106"/>
      <c r="B57" s="154" t="s">
        <v>226</v>
      </c>
      <c r="C57" s="149">
        <v>216</v>
      </c>
      <c r="D57" s="106"/>
      <c r="E57" s="106"/>
      <c r="F57" s="106"/>
      <c r="G57" s="106"/>
      <c r="H57" s="106"/>
      <c r="I57" s="138"/>
      <c r="J57" s="149">
        <v>108</v>
      </c>
      <c r="K57" s="106"/>
      <c r="L57" s="106"/>
      <c r="M57" s="106"/>
    </row>
    <row r="58" spans="1:13" ht="14.25">
      <c r="A58" s="106"/>
      <c r="B58" s="154" t="s">
        <v>138</v>
      </c>
      <c r="C58" s="149">
        <v>-892</v>
      </c>
      <c r="D58" s="106"/>
      <c r="E58" s="106"/>
      <c r="F58" s="106"/>
      <c r="G58" s="106"/>
      <c r="H58" s="106"/>
      <c r="I58" s="138"/>
      <c r="J58" s="149">
        <v>-126</v>
      </c>
      <c r="K58" s="106"/>
      <c r="L58" s="106"/>
      <c r="M58" s="106"/>
    </row>
    <row r="59" spans="1:13" ht="14.25">
      <c r="A59" s="106"/>
      <c r="B59" s="154" t="s">
        <v>215</v>
      </c>
      <c r="C59" s="149">
        <v>-1097</v>
      </c>
      <c r="D59" s="106"/>
      <c r="E59" s="106"/>
      <c r="F59" s="106"/>
      <c r="G59" s="106"/>
      <c r="H59" s="106"/>
      <c r="I59" s="138"/>
      <c r="J59" s="149">
        <v>-1278</v>
      </c>
      <c r="K59" s="106"/>
      <c r="L59" s="106"/>
      <c r="M59" s="106"/>
    </row>
    <row r="60" spans="1:13" ht="14.25">
      <c r="A60" s="106"/>
      <c r="B60" s="154" t="s">
        <v>225</v>
      </c>
      <c r="C60" s="152">
        <v>-164</v>
      </c>
      <c r="D60" s="106"/>
      <c r="E60" s="106"/>
      <c r="F60" s="106"/>
      <c r="G60" s="106"/>
      <c r="H60" s="106"/>
      <c r="I60" s="138"/>
      <c r="J60" s="152">
        <v>-277</v>
      </c>
      <c r="K60" s="106"/>
      <c r="L60" s="106"/>
      <c r="M60" s="106"/>
    </row>
    <row r="61" spans="1:13" ht="14.25">
      <c r="A61" s="106"/>
      <c r="B61" s="106"/>
      <c r="C61" s="151"/>
      <c r="D61" s="106"/>
      <c r="E61" s="106"/>
      <c r="F61" s="106"/>
      <c r="G61" s="106"/>
      <c r="H61" s="106"/>
      <c r="I61" s="138"/>
      <c r="J61" s="155"/>
      <c r="K61" s="106"/>
      <c r="L61" s="106"/>
      <c r="M61" s="106"/>
    </row>
    <row r="62" spans="1:13" ht="14.25">
      <c r="A62" s="106"/>
      <c r="B62" s="106" t="s">
        <v>319</v>
      </c>
      <c r="C62" s="119">
        <f>SUM(C55:C61)</f>
        <v>52829</v>
      </c>
      <c r="D62" s="156">
        <v>0</v>
      </c>
      <c r="E62" s="156">
        <v>0</v>
      </c>
      <c r="F62" s="156">
        <v>0</v>
      </c>
      <c r="G62" s="156">
        <v>0</v>
      </c>
      <c r="H62" s="156">
        <v>0</v>
      </c>
      <c r="I62" s="151">
        <v>0</v>
      </c>
      <c r="J62" s="119">
        <f>SUM(J55:J61)</f>
        <v>5868</v>
      </c>
      <c r="K62" s="106"/>
      <c r="L62" s="106"/>
      <c r="M62" s="106"/>
    </row>
    <row r="63" spans="2:13" ht="14.25">
      <c r="B63" s="106"/>
      <c r="C63" s="144"/>
      <c r="D63" s="106"/>
      <c r="E63" s="106"/>
      <c r="F63" s="106"/>
      <c r="G63" s="106"/>
      <c r="H63" s="106"/>
      <c r="I63" s="138"/>
      <c r="J63" s="145"/>
      <c r="K63" s="106"/>
      <c r="L63" s="106"/>
      <c r="M63" s="106"/>
    </row>
    <row r="64" spans="2:13" ht="15">
      <c r="B64" s="153" t="s">
        <v>348</v>
      </c>
      <c r="C64" s="123">
        <f>C41+C51+C62</f>
        <v>29543</v>
      </c>
      <c r="D64" s="144">
        <v>0</v>
      </c>
      <c r="E64" s="144">
        <v>0</v>
      </c>
      <c r="F64" s="144">
        <v>0</v>
      </c>
      <c r="G64" s="144">
        <v>0</v>
      </c>
      <c r="H64" s="144">
        <v>0</v>
      </c>
      <c r="I64" s="151">
        <v>0</v>
      </c>
      <c r="J64" s="123">
        <f>J41+J51+J62</f>
        <v>-837</v>
      </c>
      <c r="K64" s="106"/>
      <c r="L64" s="106"/>
      <c r="M64" s="106"/>
    </row>
    <row r="65" spans="2:13" ht="14.25">
      <c r="B65" s="106"/>
      <c r="C65" s="144"/>
      <c r="D65" s="106"/>
      <c r="E65" s="106"/>
      <c r="F65" s="106"/>
      <c r="G65" s="106"/>
      <c r="H65" s="106"/>
      <c r="I65" s="138"/>
      <c r="J65" s="145"/>
      <c r="K65" s="106"/>
      <c r="L65" s="106"/>
      <c r="M65" s="106"/>
    </row>
    <row r="66" spans="2:13" ht="15">
      <c r="B66" s="153" t="s">
        <v>48</v>
      </c>
      <c r="C66" s="266">
        <v>-22560</v>
      </c>
      <c r="D66" s="144"/>
      <c r="E66" s="144"/>
      <c r="F66" s="144"/>
      <c r="G66" s="144"/>
      <c r="H66" s="144"/>
      <c r="I66" s="151"/>
      <c r="J66" s="278">
        <v>-15264</v>
      </c>
      <c r="K66" s="106"/>
      <c r="L66" s="106"/>
      <c r="M66" s="106"/>
    </row>
    <row r="67" spans="2:13" ht="15">
      <c r="B67" s="153"/>
      <c r="C67" s="151"/>
      <c r="D67" s="106"/>
      <c r="E67" s="106"/>
      <c r="F67" s="106"/>
      <c r="G67" s="106"/>
      <c r="H67" s="106"/>
      <c r="I67" s="138"/>
      <c r="J67" s="155"/>
      <c r="K67" s="106"/>
      <c r="L67" s="106"/>
      <c r="M67" s="106"/>
    </row>
    <row r="68" spans="2:13" ht="15.75" thickBot="1">
      <c r="B68" s="153" t="s">
        <v>49</v>
      </c>
      <c r="C68" s="122">
        <f>SUM(C64:C66)</f>
        <v>6983</v>
      </c>
      <c r="D68" s="157" t="e">
        <v>#REF!</v>
      </c>
      <c r="E68" s="157" t="e">
        <v>#REF!</v>
      </c>
      <c r="F68" s="157" t="e">
        <v>#REF!</v>
      </c>
      <c r="G68" s="157" t="e">
        <v>#REF!</v>
      </c>
      <c r="H68" s="157" t="e">
        <v>#REF!</v>
      </c>
      <c r="I68" s="158">
        <v>0</v>
      </c>
      <c r="J68" s="122">
        <f>SUM(J64:J66)</f>
        <v>-16101</v>
      </c>
      <c r="K68" s="106"/>
      <c r="L68" s="106"/>
      <c r="M68" s="106"/>
    </row>
    <row r="69" spans="2:13" ht="14.25">
      <c r="B69" s="106"/>
      <c r="C69" s="144"/>
      <c r="D69" s="106"/>
      <c r="E69" s="106"/>
      <c r="F69" s="106"/>
      <c r="G69" s="106"/>
      <c r="H69" s="106"/>
      <c r="I69" s="138"/>
      <c r="J69" s="145"/>
      <c r="K69" s="106"/>
      <c r="L69" s="106"/>
      <c r="M69" s="106"/>
    </row>
    <row r="70" spans="2:13" ht="14.25">
      <c r="B70" s="106"/>
      <c r="C70" s="144"/>
      <c r="D70" s="106"/>
      <c r="E70" s="106"/>
      <c r="F70" s="106"/>
      <c r="G70" s="106"/>
      <c r="H70" s="106"/>
      <c r="I70" s="138"/>
      <c r="J70" s="159"/>
      <c r="K70" s="106"/>
      <c r="L70" s="106"/>
      <c r="M70" s="106"/>
    </row>
    <row r="71" spans="2:13" ht="15">
      <c r="B71" s="153" t="s">
        <v>50</v>
      </c>
      <c r="C71" s="144"/>
      <c r="D71" s="106"/>
      <c r="E71" s="106"/>
      <c r="F71" s="106"/>
      <c r="G71" s="106"/>
      <c r="H71" s="106"/>
      <c r="I71" s="138"/>
      <c r="J71" s="159"/>
      <c r="K71" s="106"/>
      <c r="L71" s="106"/>
      <c r="M71" s="106"/>
    </row>
    <row r="72" spans="2:13" ht="14.25">
      <c r="B72" s="106"/>
      <c r="C72" s="144"/>
      <c r="D72" s="106"/>
      <c r="E72" s="106"/>
      <c r="F72" s="106"/>
      <c r="G72" s="106"/>
      <c r="H72" s="106"/>
      <c r="I72" s="138"/>
      <c r="J72" s="159"/>
      <c r="K72" s="106"/>
      <c r="L72" s="106"/>
      <c r="M72" s="106"/>
    </row>
    <row r="73" spans="1:13" ht="14.25">
      <c r="A73" s="106"/>
      <c r="B73" s="106" t="s">
        <v>51</v>
      </c>
      <c r="C73" s="123">
        <v>14569</v>
      </c>
      <c r="D73" s="106"/>
      <c r="E73" s="106"/>
      <c r="F73" s="106"/>
      <c r="G73" s="106"/>
      <c r="H73" s="106"/>
      <c r="I73" s="138"/>
      <c r="J73" s="143">
        <v>6975</v>
      </c>
      <c r="K73" s="106"/>
      <c r="L73" s="106"/>
      <c r="M73" s="106"/>
    </row>
    <row r="74" spans="1:13" ht="14.25">
      <c r="A74" s="106"/>
      <c r="B74" s="106" t="s">
        <v>152</v>
      </c>
      <c r="C74" s="123">
        <v>1070</v>
      </c>
      <c r="D74" s="106"/>
      <c r="E74" s="106"/>
      <c r="F74" s="106"/>
      <c r="G74" s="106"/>
      <c r="H74" s="106"/>
      <c r="I74" s="138"/>
      <c r="J74" s="143">
        <v>518</v>
      </c>
      <c r="K74" s="106"/>
      <c r="L74" s="106"/>
      <c r="M74" s="106"/>
    </row>
    <row r="75" spans="1:13" ht="14.25">
      <c r="A75" s="106"/>
      <c r="B75" s="106" t="s">
        <v>52</v>
      </c>
      <c r="C75" s="123">
        <v>-8656</v>
      </c>
      <c r="D75" s="106"/>
      <c r="E75" s="106"/>
      <c r="F75" s="106"/>
      <c r="G75" s="106"/>
      <c r="H75" s="106"/>
      <c r="I75" s="138"/>
      <c r="J75" s="143">
        <v>-23594</v>
      </c>
      <c r="K75" s="106"/>
      <c r="L75" s="106"/>
      <c r="M75" s="106"/>
    </row>
    <row r="76" spans="2:13" ht="15.75" thickBot="1">
      <c r="B76" s="106"/>
      <c r="C76" s="160">
        <f>SUM(C73:C75)</f>
        <v>6983</v>
      </c>
      <c r="D76" s="157">
        <v>0</v>
      </c>
      <c r="E76" s="157">
        <v>0</v>
      </c>
      <c r="F76" s="157">
        <v>0</v>
      </c>
      <c r="G76" s="157">
        <v>0</v>
      </c>
      <c r="H76" s="157">
        <v>0</v>
      </c>
      <c r="I76" s="158">
        <v>0</v>
      </c>
      <c r="J76" s="161">
        <f>SUM(J73:J75)</f>
        <v>-16101</v>
      </c>
      <c r="K76" s="106"/>
      <c r="L76" s="106"/>
      <c r="M76" s="106"/>
    </row>
    <row r="77" spans="2:13" ht="15">
      <c r="B77" s="106"/>
      <c r="C77" s="158"/>
      <c r="D77" s="158"/>
      <c r="E77" s="158"/>
      <c r="F77" s="158"/>
      <c r="G77" s="158"/>
      <c r="H77" s="158"/>
      <c r="I77" s="158"/>
      <c r="J77" s="31"/>
      <c r="K77" s="106"/>
      <c r="L77" s="106"/>
      <c r="M77" s="106"/>
    </row>
    <row r="78" spans="2:13" ht="15">
      <c r="B78" s="270"/>
      <c r="C78" s="158"/>
      <c r="D78" s="158"/>
      <c r="E78" s="158"/>
      <c r="F78" s="158"/>
      <c r="G78" s="158"/>
      <c r="H78" s="158"/>
      <c r="I78" s="158"/>
      <c r="J78" s="162"/>
      <c r="K78" s="106"/>
      <c r="L78" s="106"/>
      <c r="M78" s="106"/>
    </row>
    <row r="79" spans="2:13" ht="15">
      <c r="B79" s="270"/>
      <c r="C79" s="158"/>
      <c r="D79" s="158"/>
      <c r="E79" s="158"/>
      <c r="F79" s="158"/>
      <c r="G79" s="158"/>
      <c r="H79" s="158"/>
      <c r="I79" s="158"/>
      <c r="J79" s="162"/>
      <c r="K79" s="106"/>
      <c r="L79" s="106"/>
      <c r="M79" s="106"/>
    </row>
    <row r="80" spans="2:13" ht="14.25">
      <c r="B80" s="324" t="s">
        <v>286</v>
      </c>
      <c r="C80" s="338"/>
      <c r="D80" s="338"/>
      <c r="E80" s="338"/>
      <c r="F80" s="338"/>
      <c r="G80" s="338"/>
      <c r="H80" s="338"/>
      <c r="I80" s="338"/>
      <c r="J80" s="338"/>
      <c r="K80" s="106"/>
      <c r="L80" s="106"/>
      <c r="M80" s="106"/>
    </row>
    <row r="81" spans="2:13" ht="14.25">
      <c r="B81" s="338"/>
      <c r="C81" s="338"/>
      <c r="D81" s="338"/>
      <c r="E81" s="338"/>
      <c r="F81" s="338"/>
      <c r="G81" s="338"/>
      <c r="H81" s="338"/>
      <c r="I81" s="338"/>
      <c r="J81" s="338"/>
      <c r="K81" s="106"/>
      <c r="L81" s="106"/>
      <c r="M81" s="106"/>
    </row>
    <row r="82" spans="2:13" ht="14.25">
      <c r="B82" s="106"/>
      <c r="C82" s="144"/>
      <c r="D82" s="144" t="e">
        <f aca="true" t="shared" si="0" ref="D82:I82">D68-D76</f>
        <v>#REF!</v>
      </c>
      <c r="E82" s="144" t="e">
        <f t="shared" si="0"/>
        <v>#REF!</v>
      </c>
      <c r="F82" s="144" t="e">
        <f t="shared" si="0"/>
        <v>#REF!</v>
      </c>
      <c r="G82" s="144" t="e">
        <f t="shared" si="0"/>
        <v>#REF!</v>
      </c>
      <c r="H82" s="144" t="e">
        <f t="shared" si="0"/>
        <v>#REF!</v>
      </c>
      <c r="I82" s="151">
        <f t="shared" si="0"/>
        <v>0</v>
      </c>
      <c r="J82" s="162"/>
      <c r="K82" s="106"/>
      <c r="L82" s="106"/>
      <c r="M82" s="106"/>
    </row>
    <row r="83" spans="2:13" ht="14.25">
      <c r="B83" s="15"/>
      <c r="C83" s="137"/>
      <c r="D83" s="106"/>
      <c r="E83" s="106"/>
      <c r="F83" s="106"/>
      <c r="G83" s="106"/>
      <c r="H83" s="106"/>
      <c r="I83" s="138"/>
      <c r="J83" s="162"/>
      <c r="K83" s="106"/>
      <c r="L83" s="106"/>
      <c r="M83" s="106"/>
    </row>
    <row r="84" spans="2:13" ht="14.25">
      <c r="B84" s="106"/>
      <c r="C84" s="137"/>
      <c r="D84" s="106"/>
      <c r="E84" s="106"/>
      <c r="F84" s="106"/>
      <c r="G84" s="106"/>
      <c r="H84" s="106"/>
      <c r="I84" s="138"/>
      <c r="J84" s="162"/>
      <c r="K84" s="106"/>
      <c r="L84" s="106"/>
      <c r="M84" s="106"/>
    </row>
    <row r="85" spans="2:13" ht="14.25">
      <c r="B85" s="106"/>
      <c r="C85" s="137"/>
      <c r="D85" s="106"/>
      <c r="E85" s="106"/>
      <c r="F85" s="106"/>
      <c r="G85" s="106"/>
      <c r="H85" s="106"/>
      <c r="I85" s="138"/>
      <c r="J85" s="162"/>
      <c r="K85" s="106"/>
      <c r="L85" s="106"/>
      <c r="M85" s="106"/>
    </row>
    <row r="86" spans="2:13" ht="14.25">
      <c r="B86" s="106"/>
      <c r="C86" s="137"/>
      <c r="D86" s="106"/>
      <c r="E86" s="106"/>
      <c r="F86" s="106"/>
      <c r="G86" s="106"/>
      <c r="H86" s="106"/>
      <c r="I86" s="138"/>
      <c r="J86" s="162"/>
      <c r="K86" s="106"/>
      <c r="L86" s="106"/>
      <c r="M86" s="106"/>
    </row>
    <row r="87" spans="2:13" ht="14.25">
      <c r="B87" s="106"/>
      <c r="C87" s="137"/>
      <c r="D87" s="106"/>
      <c r="E87" s="106"/>
      <c r="F87" s="106"/>
      <c r="G87" s="106"/>
      <c r="H87" s="106"/>
      <c r="I87" s="138"/>
      <c r="J87" s="162"/>
      <c r="K87" s="106"/>
      <c r="L87" s="106"/>
      <c r="M87" s="106"/>
    </row>
    <row r="88" spans="2:13" ht="14.25">
      <c r="B88" s="163"/>
      <c r="C88" s="137"/>
      <c r="D88" s="106"/>
      <c r="E88" s="106"/>
      <c r="F88" s="106"/>
      <c r="G88" s="106"/>
      <c r="H88" s="106"/>
      <c r="I88" s="138"/>
      <c r="J88" s="139"/>
      <c r="K88" s="106"/>
      <c r="L88" s="106"/>
      <c r="M88" s="106"/>
    </row>
    <row r="89" spans="2:13" ht="14.25">
      <c r="B89" s="163"/>
      <c r="C89" s="137"/>
      <c r="D89" s="106"/>
      <c r="E89" s="106"/>
      <c r="F89" s="106"/>
      <c r="G89" s="106"/>
      <c r="H89" s="106"/>
      <c r="I89" s="138"/>
      <c r="J89" s="139"/>
      <c r="K89" s="106"/>
      <c r="L89" s="106"/>
      <c r="M89" s="106"/>
    </row>
    <row r="90" spans="2:13" ht="14.25">
      <c r="B90" s="106"/>
      <c r="C90" s="137"/>
      <c r="D90" s="106"/>
      <c r="E90" s="106"/>
      <c r="F90" s="106"/>
      <c r="G90" s="106"/>
      <c r="H90" s="106"/>
      <c r="I90" s="138"/>
      <c r="J90" s="139"/>
      <c r="K90" s="106"/>
      <c r="L90" s="106"/>
      <c r="M90" s="106"/>
    </row>
    <row r="91" spans="2:13" ht="14.25">
      <c r="B91" s="106"/>
      <c r="C91" s="137"/>
      <c r="D91" s="106"/>
      <c r="E91" s="106"/>
      <c r="F91" s="106"/>
      <c r="G91" s="106"/>
      <c r="H91" s="106"/>
      <c r="I91" s="138"/>
      <c r="J91" s="139"/>
      <c r="K91" s="106"/>
      <c r="L91" s="106"/>
      <c r="M91" s="106"/>
    </row>
    <row r="92" spans="2:13" ht="14.25">
      <c r="B92" s="106"/>
      <c r="C92" s="137"/>
      <c r="D92" s="106"/>
      <c r="E92" s="106"/>
      <c r="F92" s="106"/>
      <c r="G92" s="106"/>
      <c r="H92" s="106"/>
      <c r="I92" s="138"/>
      <c r="J92" s="139"/>
      <c r="K92" s="106"/>
      <c r="L92" s="106"/>
      <c r="M92" s="106"/>
    </row>
    <row r="93" spans="2:13" ht="14.25">
      <c r="B93" s="106"/>
      <c r="C93" s="137"/>
      <c r="D93" s="106"/>
      <c r="E93" s="106"/>
      <c r="F93" s="106"/>
      <c r="G93" s="106"/>
      <c r="H93" s="106"/>
      <c r="I93" s="138"/>
      <c r="J93" s="139"/>
      <c r="K93" s="106"/>
      <c r="L93" s="106"/>
      <c r="M93" s="106"/>
    </row>
    <row r="94" spans="2:13" ht="14.25">
      <c r="B94" s="106"/>
      <c r="C94" s="137"/>
      <c r="D94" s="106"/>
      <c r="E94" s="106"/>
      <c r="F94" s="106"/>
      <c r="G94" s="106"/>
      <c r="H94" s="106"/>
      <c r="I94" s="138"/>
      <c r="J94" s="139"/>
      <c r="K94" s="106"/>
      <c r="L94" s="106"/>
      <c r="M94" s="106"/>
    </row>
    <row r="95" spans="2:13" ht="14.25">
      <c r="B95" s="106"/>
      <c r="C95" s="137"/>
      <c r="D95" s="106"/>
      <c r="E95" s="106"/>
      <c r="F95" s="106"/>
      <c r="G95" s="106"/>
      <c r="H95" s="106"/>
      <c r="I95" s="138"/>
      <c r="J95" s="139"/>
      <c r="K95" s="106"/>
      <c r="L95" s="106"/>
      <c r="M95" s="106"/>
    </row>
    <row r="96" spans="2:13" ht="14.25">
      <c r="B96" s="106"/>
      <c r="C96" s="137"/>
      <c r="D96" s="106"/>
      <c r="E96" s="106"/>
      <c r="F96" s="106"/>
      <c r="G96" s="106"/>
      <c r="H96" s="106"/>
      <c r="I96" s="138"/>
      <c r="J96" s="139"/>
      <c r="K96" s="106"/>
      <c r="L96" s="106"/>
      <c r="M96" s="106"/>
    </row>
    <row r="97" spans="2:13" ht="14.25">
      <c r="B97" s="106"/>
      <c r="C97" s="137"/>
      <c r="D97" s="106"/>
      <c r="E97" s="106"/>
      <c r="F97" s="106"/>
      <c r="G97" s="106"/>
      <c r="H97" s="106"/>
      <c r="I97" s="138"/>
      <c r="J97" s="139"/>
      <c r="K97" s="106"/>
      <c r="L97" s="106"/>
      <c r="M97" s="106"/>
    </row>
    <row r="98" spans="2:13" ht="14.25">
      <c r="B98" s="106"/>
      <c r="C98" s="137"/>
      <c r="D98" s="106"/>
      <c r="E98" s="106"/>
      <c r="F98" s="106"/>
      <c r="G98" s="106"/>
      <c r="H98" s="106"/>
      <c r="I98" s="138"/>
      <c r="J98" s="139"/>
      <c r="K98" s="106"/>
      <c r="L98" s="106"/>
      <c r="M98" s="106"/>
    </row>
    <row r="99" spans="2:13" ht="14.25">
      <c r="B99" s="106"/>
      <c r="C99" s="137"/>
      <c r="D99" s="106"/>
      <c r="E99" s="106"/>
      <c r="F99" s="106"/>
      <c r="G99" s="106"/>
      <c r="H99" s="106"/>
      <c r="I99" s="138"/>
      <c r="J99" s="139"/>
      <c r="K99" s="106"/>
      <c r="L99" s="106"/>
      <c r="M99" s="106"/>
    </row>
    <row r="100" spans="2:13" ht="14.25">
      <c r="B100" s="106"/>
      <c r="C100" s="137"/>
      <c r="D100" s="106"/>
      <c r="E100" s="106"/>
      <c r="F100" s="106"/>
      <c r="G100" s="106"/>
      <c r="H100" s="106"/>
      <c r="I100" s="138"/>
      <c r="J100" s="139"/>
      <c r="K100" s="106"/>
      <c r="L100" s="106"/>
      <c r="M100" s="106"/>
    </row>
    <row r="101" spans="2:13" ht="14.25">
      <c r="B101" s="106"/>
      <c r="C101" s="137"/>
      <c r="D101" s="106"/>
      <c r="E101" s="106"/>
      <c r="F101" s="106"/>
      <c r="G101" s="106"/>
      <c r="H101" s="106"/>
      <c r="I101" s="138"/>
      <c r="J101" s="139"/>
      <c r="K101" s="106"/>
      <c r="L101" s="106"/>
      <c r="M101" s="106"/>
    </row>
    <row r="102" spans="2:13" ht="14.25">
      <c r="B102" s="106"/>
      <c r="C102" s="137"/>
      <c r="D102" s="106"/>
      <c r="E102" s="106"/>
      <c r="F102" s="106"/>
      <c r="G102" s="106"/>
      <c r="H102" s="106"/>
      <c r="I102" s="138"/>
      <c r="J102" s="139"/>
      <c r="K102" s="106"/>
      <c r="L102" s="106"/>
      <c r="M102" s="106"/>
    </row>
    <row r="103" spans="2:13" ht="14.25">
      <c r="B103" s="106"/>
      <c r="C103" s="137"/>
      <c r="D103" s="106"/>
      <c r="E103" s="106"/>
      <c r="F103" s="106"/>
      <c r="G103" s="106"/>
      <c r="H103" s="106"/>
      <c r="I103" s="138"/>
      <c r="J103" s="139"/>
      <c r="K103" s="106"/>
      <c r="L103" s="106"/>
      <c r="M103" s="106"/>
    </row>
    <row r="104" spans="2:13" ht="14.25">
      <c r="B104" s="106"/>
      <c r="C104" s="137"/>
      <c r="D104" s="106"/>
      <c r="E104" s="106"/>
      <c r="F104" s="106"/>
      <c r="G104" s="106"/>
      <c r="H104" s="106"/>
      <c r="I104" s="138"/>
      <c r="J104" s="139"/>
      <c r="K104" s="106"/>
      <c r="L104" s="106"/>
      <c r="M104" s="106"/>
    </row>
    <row r="105" spans="2:13" ht="14.25">
      <c r="B105" s="106"/>
      <c r="C105" s="137"/>
      <c r="D105" s="106"/>
      <c r="E105" s="106"/>
      <c r="F105" s="106"/>
      <c r="G105" s="106"/>
      <c r="H105" s="106"/>
      <c r="I105" s="138"/>
      <c r="J105" s="139"/>
      <c r="K105" s="106"/>
      <c r="L105" s="106"/>
      <c r="M105" s="106"/>
    </row>
    <row r="106" spans="2:13" ht="14.25">
      <c r="B106" s="106"/>
      <c r="C106" s="137"/>
      <c r="D106" s="106"/>
      <c r="E106" s="106"/>
      <c r="F106" s="106"/>
      <c r="G106" s="106"/>
      <c r="H106" s="106"/>
      <c r="I106" s="138"/>
      <c r="J106" s="139"/>
      <c r="K106" s="106"/>
      <c r="L106" s="106"/>
      <c r="M106" s="106"/>
    </row>
    <row r="107" spans="2:13" ht="14.25">
      <c r="B107" s="106"/>
      <c r="C107" s="137"/>
      <c r="D107" s="106"/>
      <c r="E107" s="106"/>
      <c r="F107" s="106"/>
      <c r="G107" s="106"/>
      <c r="H107" s="106"/>
      <c r="I107" s="138"/>
      <c r="J107" s="139"/>
      <c r="K107" s="106"/>
      <c r="L107" s="106"/>
      <c r="M107" s="106"/>
    </row>
    <row r="108" spans="2:13" ht="14.25">
      <c r="B108" s="106"/>
      <c r="C108" s="137"/>
      <c r="D108" s="106"/>
      <c r="E108" s="106"/>
      <c r="F108" s="106"/>
      <c r="G108" s="106"/>
      <c r="H108" s="106"/>
      <c r="I108" s="138"/>
      <c r="J108" s="139"/>
      <c r="K108" s="106"/>
      <c r="L108" s="106"/>
      <c r="M108" s="106"/>
    </row>
    <row r="109" spans="2:13" ht="14.25">
      <c r="B109" s="106"/>
      <c r="C109" s="137"/>
      <c r="D109" s="106"/>
      <c r="E109" s="106"/>
      <c r="F109" s="106"/>
      <c r="G109" s="106"/>
      <c r="H109" s="106"/>
      <c r="I109" s="138"/>
      <c r="J109" s="139"/>
      <c r="K109" s="106"/>
      <c r="L109" s="106"/>
      <c r="M109" s="106"/>
    </row>
    <row r="134" ht="9" customHeight="1">
      <c r="B134" s="285"/>
    </row>
    <row r="135" ht="6" customHeight="1"/>
  </sheetData>
  <mergeCells count="3">
    <mergeCell ref="F13:G13"/>
    <mergeCell ref="B80:J81"/>
    <mergeCell ref="C9:J9"/>
  </mergeCells>
  <printOptions/>
  <pageMargins left="1" right="0" top="0.3" bottom="0.25" header="0.2" footer="0.2"/>
  <pageSetup fitToHeight="1" fitToWidth="1" horizontalDpi="600" verticalDpi="600" orientation="portrait" paperSize="9" scale="68" r:id="rId2"/>
  <headerFooter alignWithMargins="0">
    <oddFooter>&amp;C10</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Y145"/>
  <sheetViews>
    <sheetView zoomScale="75" zoomScaleNormal="75" workbookViewId="0" topLeftCell="A1">
      <selection activeCell="B35" sqref="B35"/>
    </sheetView>
  </sheetViews>
  <sheetFormatPr defaultColWidth="9.140625" defaultRowHeight="12.75"/>
  <cols>
    <col min="1" max="1" width="1.57421875" style="109" customWidth="1"/>
    <col min="2" max="2" width="41.00390625" style="109" customWidth="1"/>
    <col min="3" max="3" width="13.57421875" style="125" customWidth="1"/>
    <col min="4" max="4" width="2.7109375" style="125" customWidth="1"/>
    <col min="5" max="5" width="12.7109375" style="125" customWidth="1"/>
    <col min="6" max="6" width="3.00390625" style="125" customWidth="1"/>
    <col min="7" max="7" width="13.57421875" style="125" bestFit="1" customWidth="1"/>
    <col min="8" max="8" width="3.00390625" style="125" customWidth="1"/>
    <col min="9" max="9" width="11.8515625" style="125" bestFit="1" customWidth="1"/>
    <col min="10" max="10" width="3.140625" style="125" customWidth="1"/>
    <col min="11" max="11" width="12.28125" style="305" customWidth="1"/>
    <col min="12" max="12" width="3.7109375" style="125" customWidth="1"/>
    <col min="13" max="13" width="12.28125" style="305" customWidth="1"/>
    <col min="14" max="14" width="3.140625" style="125" customWidth="1"/>
    <col min="15" max="15" width="14.7109375" style="305" customWidth="1"/>
    <col min="16" max="16" width="14.57421875" style="125" bestFit="1" customWidth="1"/>
    <col min="17" max="16384" width="9.140625" style="109" customWidth="1"/>
  </cols>
  <sheetData>
    <row r="1" spans="3:25" s="4" customFormat="1" ht="20.25">
      <c r="C1" s="94"/>
      <c r="D1" s="94"/>
      <c r="E1" s="95"/>
      <c r="F1" s="95"/>
      <c r="G1" s="96"/>
      <c r="H1" s="96"/>
      <c r="I1" s="95"/>
      <c r="J1" s="95"/>
      <c r="K1" s="297"/>
      <c r="L1" s="95"/>
      <c r="M1" s="297"/>
      <c r="N1" s="95"/>
      <c r="O1" s="307"/>
      <c r="P1" s="95"/>
      <c r="Q1" s="46"/>
      <c r="R1" s="40"/>
      <c r="S1" s="40"/>
      <c r="T1" s="1"/>
      <c r="U1" s="2"/>
      <c r="V1" s="2"/>
      <c r="W1" s="2"/>
      <c r="X1" s="2"/>
      <c r="Y1" s="2"/>
    </row>
    <row r="2" spans="3:25" s="4" customFormat="1" ht="20.25">
      <c r="C2" s="94"/>
      <c r="D2" s="94"/>
      <c r="E2" s="95"/>
      <c r="F2" s="95"/>
      <c r="G2" s="96"/>
      <c r="H2" s="96"/>
      <c r="I2" s="95"/>
      <c r="J2" s="95"/>
      <c r="K2" s="297"/>
      <c r="L2" s="95"/>
      <c r="M2" s="297"/>
      <c r="N2" s="95"/>
      <c r="O2" s="307"/>
      <c r="P2" s="95"/>
      <c r="Q2" s="46"/>
      <c r="R2" s="40"/>
      <c r="S2" s="40"/>
      <c r="T2" s="1"/>
      <c r="U2" s="2"/>
      <c r="V2" s="2"/>
      <c r="W2" s="2"/>
      <c r="X2" s="2"/>
      <c r="Y2" s="2"/>
    </row>
    <row r="3" spans="2:25" s="4" customFormat="1" ht="20.25">
      <c r="B3" s="9" t="s">
        <v>156</v>
      </c>
      <c r="C3" s="94"/>
      <c r="D3" s="94"/>
      <c r="E3" s="95"/>
      <c r="F3" s="95"/>
      <c r="G3" s="96"/>
      <c r="H3" s="96"/>
      <c r="I3" s="95"/>
      <c r="J3" s="95"/>
      <c r="K3" s="297"/>
      <c r="L3" s="95"/>
      <c r="M3" s="297"/>
      <c r="N3" s="95"/>
      <c r="O3" s="307"/>
      <c r="P3" s="95"/>
      <c r="Q3" s="46"/>
      <c r="R3" s="40"/>
      <c r="S3" s="40"/>
      <c r="T3" s="1"/>
      <c r="U3" s="2"/>
      <c r="V3" s="2"/>
      <c r="W3" s="2"/>
      <c r="X3" s="2"/>
      <c r="Y3" s="2"/>
    </row>
    <row r="4" spans="2:25" s="4" customFormat="1" ht="20.25">
      <c r="B4" s="9"/>
      <c r="C4" s="94"/>
      <c r="D4" s="94"/>
      <c r="E4" s="95"/>
      <c r="F4" s="95"/>
      <c r="G4" s="96"/>
      <c r="H4" s="96"/>
      <c r="I4" s="14"/>
      <c r="J4" s="95"/>
      <c r="K4" s="297"/>
      <c r="L4" s="95"/>
      <c r="M4" s="297"/>
      <c r="N4" s="95"/>
      <c r="O4" s="307"/>
      <c r="P4" s="95"/>
      <c r="Q4" s="46"/>
      <c r="R4" s="40"/>
      <c r="S4" s="40"/>
      <c r="T4" s="1"/>
      <c r="U4" s="2"/>
      <c r="V4" s="2"/>
      <c r="W4" s="2"/>
      <c r="X4" s="2"/>
      <c r="Y4" s="2"/>
    </row>
    <row r="5" spans="2:20" s="4" customFormat="1" ht="15">
      <c r="B5" s="48" t="str">
        <f>+'Notes-pg 7'!A5</f>
        <v>QUARTERLY REPORT FOR THE SECOND QUARTER ENDED 31 JANUARY 2007</v>
      </c>
      <c r="C5" s="94"/>
      <c r="D5" s="94"/>
      <c r="E5" s="95"/>
      <c r="F5" s="95"/>
      <c r="G5" s="96"/>
      <c r="H5" s="96"/>
      <c r="I5" s="95"/>
      <c r="J5" s="95"/>
      <c r="K5" s="297"/>
      <c r="L5" s="95"/>
      <c r="M5" s="297"/>
      <c r="N5" s="95"/>
      <c r="O5" s="307"/>
      <c r="P5" s="95"/>
      <c r="Q5" s="46"/>
      <c r="R5" s="40"/>
      <c r="S5" s="40"/>
      <c r="T5" s="3"/>
    </row>
    <row r="6" spans="2:20" s="4" customFormat="1" ht="12.75" customHeight="1">
      <c r="B6" s="50"/>
      <c r="C6" s="97"/>
      <c r="D6" s="97"/>
      <c r="E6" s="96"/>
      <c r="F6" s="98"/>
      <c r="G6" s="98"/>
      <c r="H6" s="96"/>
      <c r="I6" s="96"/>
      <c r="J6" s="96"/>
      <c r="K6" s="298"/>
      <c r="L6" s="96"/>
      <c r="M6" s="298"/>
      <c r="N6" s="96"/>
      <c r="O6" s="308"/>
      <c r="P6" s="96"/>
      <c r="Q6" s="40"/>
      <c r="R6" s="40"/>
      <c r="S6" s="40"/>
      <c r="T6" s="3"/>
    </row>
    <row r="7" spans="2:20" s="4" customFormat="1" ht="15">
      <c r="B7" s="100" t="s">
        <v>177</v>
      </c>
      <c r="E7" s="96"/>
      <c r="F7" s="96"/>
      <c r="G7" s="96"/>
      <c r="H7" s="96"/>
      <c r="I7" s="96"/>
      <c r="J7" s="96"/>
      <c r="K7" s="298"/>
      <c r="L7" s="96"/>
      <c r="M7" s="298"/>
      <c r="N7" s="96"/>
      <c r="O7" s="308"/>
      <c r="P7" s="96"/>
      <c r="Q7" s="40"/>
      <c r="R7" s="40"/>
      <c r="S7" s="40"/>
      <c r="T7" s="3"/>
    </row>
    <row r="8" spans="2:20" s="4" customFormat="1" ht="15">
      <c r="B8" s="101"/>
      <c r="C8" s="99"/>
      <c r="D8" s="99"/>
      <c r="E8" s="96"/>
      <c r="F8" s="96"/>
      <c r="G8" s="96"/>
      <c r="H8" s="96"/>
      <c r="I8" s="96"/>
      <c r="J8" s="96"/>
      <c r="K8" s="298"/>
      <c r="L8" s="96"/>
      <c r="M8" s="298"/>
      <c r="N8" s="96"/>
      <c r="O8" s="308"/>
      <c r="P8" s="96"/>
      <c r="Q8" s="40"/>
      <c r="R8" s="40"/>
      <c r="S8" s="40"/>
      <c r="T8" s="3"/>
    </row>
    <row r="9" spans="2:20" s="4" customFormat="1" ht="15">
      <c r="B9" s="102"/>
      <c r="C9" s="99"/>
      <c r="D9" s="99"/>
      <c r="E9" s="96"/>
      <c r="F9" s="96"/>
      <c r="G9" s="96"/>
      <c r="H9" s="96"/>
      <c r="I9" s="96"/>
      <c r="J9" s="96"/>
      <c r="K9" s="298"/>
      <c r="L9" s="96"/>
      <c r="M9" s="298"/>
      <c r="N9" s="96"/>
      <c r="O9" s="308"/>
      <c r="P9" s="96"/>
      <c r="Q9" s="40"/>
      <c r="R9" s="40"/>
      <c r="S9" s="40"/>
      <c r="T9" s="3"/>
    </row>
    <row r="10" spans="3:15" s="103" customFormat="1" ht="15" customHeight="1">
      <c r="C10" s="113" t="s">
        <v>179</v>
      </c>
      <c r="D10" s="113"/>
      <c r="E10" s="113" t="s">
        <v>53</v>
      </c>
      <c r="F10" s="113"/>
      <c r="G10" s="113" t="s">
        <v>179</v>
      </c>
      <c r="H10" s="113"/>
      <c r="I10" s="113" t="s">
        <v>178</v>
      </c>
      <c r="J10" s="113"/>
      <c r="K10" s="113" t="s">
        <v>313</v>
      </c>
      <c r="L10" s="113"/>
      <c r="M10" s="113" t="s">
        <v>314</v>
      </c>
      <c r="N10" s="113"/>
      <c r="O10" s="113" t="s">
        <v>298</v>
      </c>
    </row>
    <row r="11" spans="2:15" s="103" customFormat="1" ht="15">
      <c r="B11" s="105"/>
      <c r="C11" s="113" t="s">
        <v>53</v>
      </c>
      <c r="D11" s="113"/>
      <c r="E11" s="113" t="s">
        <v>145</v>
      </c>
      <c r="F11" s="113"/>
      <c r="G11" s="113" t="s">
        <v>54</v>
      </c>
      <c r="H11" s="113"/>
      <c r="I11" s="113" t="s">
        <v>206</v>
      </c>
      <c r="J11" s="113"/>
      <c r="K11" s="113" t="s">
        <v>294</v>
      </c>
      <c r="L11" s="113"/>
      <c r="M11" s="113" t="s">
        <v>297</v>
      </c>
      <c r="N11" s="113"/>
      <c r="O11" s="113"/>
    </row>
    <row r="12" spans="2:15" s="103" customFormat="1" ht="15" customHeight="1">
      <c r="B12" s="105"/>
      <c r="J12" s="113"/>
      <c r="K12" s="113" t="s">
        <v>295</v>
      </c>
      <c r="L12" s="113"/>
      <c r="M12" s="113"/>
      <c r="N12" s="113"/>
      <c r="O12" s="113"/>
    </row>
    <row r="13" spans="2:15" s="103" customFormat="1" ht="15" customHeight="1">
      <c r="B13" s="105"/>
      <c r="C13" s="113"/>
      <c r="D13" s="113"/>
      <c r="E13" s="113"/>
      <c r="F13" s="113"/>
      <c r="G13" s="113"/>
      <c r="H13" s="113"/>
      <c r="I13" s="113"/>
      <c r="J13" s="113"/>
      <c r="K13" s="113" t="s">
        <v>296</v>
      </c>
      <c r="L13" s="113"/>
      <c r="M13" s="113"/>
      <c r="N13" s="113"/>
      <c r="O13" s="113"/>
    </row>
    <row r="14" spans="2:15" s="103" customFormat="1" ht="15" customHeight="1">
      <c r="B14" s="105"/>
      <c r="C14" s="113" t="s">
        <v>26</v>
      </c>
      <c r="D14" s="113"/>
      <c r="E14" s="113" t="s">
        <v>26</v>
      </c>
      <c r="F14" s="113"/>
      <c r="G14" s="113" t="s">
        <v>26</v>
      </c>
      <c r="H14" s="113"/>
      <c r="I14" s="113" t="s">
        <v>26</v>
      </c>
      <c r="J14" s="113"/>
      <c r="K14" s="113" t="s">
        <v>26</v>
      </c>
      <c r="L14" s="113"/>
      <c r="M14" s="113" t="s">
        <v>26</v>
      </c>
      <c r="N14" s="113"/>
      <c r="O14" s="113" t="s">
        <v>26</v>
      </c>
    </row>
    <row r="15" spans="2:15" s="103" customFormat="1" ht="15" customHeight="1">
      <c r="B15" s="105"/>
      <c r="C15" s="113"/>
      <c r="D15" s="113"/>
      <c r="E15" s="113"/>
      <c r="F15" s="113"/>
      <c r="G15" s="113"/>
      <c r="H15" s="113"/>
      <c r="I15" s="113"/>
      <c r="J15" s="113"/>
      <c r="K15" s="113"/>
      <c r="L15" s="113"/>
      <c r="M15" s="113"/>
      <c r="N15" s="113"/>
      <c r="O15" s="113"/>
    </row>
    <row r="16" spans="2:15" s="103" customFormat="1" ht="15" customHeight="1">
      <c r="B16" s="105"/>
      <c r="C16" s="113"/>
      <c r="D16" s="113"/>
      <c r="E16" s="113"/>
      <c r="F16" s="113"/>
      <c r="G16" s="113"/>
      <c r="H16" s="113"/>
      <c r="I16" s="113"/>
      <c r="J16" s="113"/>
      <c r="K16" s="113"/>
      <c r="L16" s="113"/>
      <c r="M16" s="113"/>
      <c r="N16" s="113"/>
      <c r="O16" s="113"/>
    </row>
    <row r="17" spans="2:16" ht="12.75" customHeight="1">
      <c r="B17" s="106"/>
      <c r="C17" s="107"/>
      <c r="D17" s="107"/>
      <c r="E17" s="104"/>
      <c r="F17" s="108"/>
      <c r="G17" s="107"/>
      <c r="H17" s="104"/>
      <c r="I17" s="107"/>
      <c r="J17" s="104"/>
      <c r="K17" s="104"/>
      <c r="L17" s="104"/>
      <c r="M17" s="104"/>
      <c r="N17" s="104"/>
      <c r="O17" s="107"/>
      <c r="P17" s="109"/>
    </row>
    <row r="18" spans="2:16" ht="12.75" customHeight="1">
      <c r="B18" s="153" t="s">
        <v>282</v>
      </c>
      <c r="C18" s="110">
        <v>115535</v>
      </c>
      <c r="D18" s="111"/>
      <c r="E18" s="112">
        <v>207</v>
      </c>
      <c r="F18" s="113"/>
      <c r="G18" s="112">
        <v>48225</v>
      </c>
      <c r="H18" s="110"/>
      <c r="I18" s="112">
        <v>21264</v>
      </c>
      <c r="J18" s="112"/>
      <c r="K18" s="299">
        <f>SUM(C18:J18)</f>
        <v>185231</v>
      </c>
      <c r="L18" s="112"/>
      <c r="M18" s="299">
        <v>387</v>
      </c>
      <c r="N18" s="112"/>
      <c r="O18" s="114">
        <f>+K18+M18</f>
        <v>185618</v>
      </c>
      <c r="P18" s="109"/>
    </row>
    <row r="19" spans="2:16" ht="12.75" customHeight="1">
      <c r="B19" s="106"/>
      <c r="C19" s="114"/>
      <c r="D19" s="114"/>
      <c r="E19" s="112"/>
      <c r="F19" s="113"/>
      <c r="G19" s="115"/>
      <c r="H19" s="110"/>
      <c r="I19" s="115"/>
      <c r="J19" s="112"/>
      <c r="K19" s="299"/>
      <c r="L19" s="112"/>
      <c r="M19" s="299"/>
      <c r="N19" s="112"/>
      <c r="O19" s="114"/>
      <c r="P19" s="109"/>
    </row>
    <row r="20" spans="2:16" ht="12.75" customHeight="1">
      <c r="B20" s="106" t="s">
        <v>151</v>
      </c>
      <c r="C20" s="112">
        <v>15</v>
      </c>
      <c r="D20" s="112"/>
      <c r="E20" s="112">
        <v>0</v>
      </c>
      <c r="F20" s="116"/>
      <c r="G20" s="112">
        <v>9</v>
      </c>
      <c r="H20" s="116"/>
      <c r="I20" s="112">
        <v>0</v>
      </c>
      <c r="J20" s="112"/>
      <c r="K20" s="299">
        <f>SUM(C20:J20)</f>
        <v>24</v>
      </c>
      <c r="L20" s="112"/>
      <c r="M20" s="299">
        <v>0</v>
      </c>
      <c r="N20" s="112"/>
      <c r="O20" s="114">
        <f>+K20+M20</f>
        <v>24</v>
      </c>
      <c r="P20" s="109"/>
    </row>
    <row r="21" spans="2:16" ht="12.75" customHeight="1">
      <c r="B21" s="106"/>
      <c r="C21" s="112"/>
      <c r="D21" s="112"/>
      <c r="E21" s="112"/>
      <c r="F21" s="116"/>
      <c r="G21" s="112"/>
      <c r="H21" s="116"/>
      <c r="I21" s="112"/>
      <c r="J21" s="112"/>
      <c r="K21" s="299"/>
      <c r="L21" s="112"/>
      <c r="M21" s="299"/>
      <c r="N21" s="112"/>
      <c r="O21" s="114"/>
      <c r="P21" s="109"/>
    </row>
    <row r="22" spans="2:16" ht="12.75" customHeight="1">
      <c r="B22" s="106" t="s">
        <v>213</v>
      </c>
      <c r="C22" s="112">
        <v>0</v>
      </c>
      <c r="D22" s="112"/>
      <c r="E22" s="288">
        <v>-2</v>
      </c>
      <c r="F22" s="116"/>
      <c r="G22" s="112">
        <v>0</v>
      </c>
      <c r="H22" s="116"/>
      <c r="I22" s="112">
        <v>0</v>
      </c>
      <c r="J22" s="112"/>
      <c r="K22" s="299">
        <f>SUM(C22:J22)</f>
        <v>-2</v>
      </c>
      <c r="L22" s="112"/>
      <c r="M22" s="299">
        <v>0</v>
      </c>
      <c r="N22" s="112"/>
      <c r="O22" s="114">
        <f>+K22+M22</f>
        <v>-2</v>
      </c>
      <c r="P22" s="109"/>
    </row>
    <row r="23" spans="2:16" ht="12.75" customHeight="1">
      <c r="B23" s="106"/>
      <c r="C23" s="112"/>
      <c r="D23" s="112"/>
      <c r="E23" s="112"/>
      <c r="F23" s="116"/>
      <c r="G23" s="112"/>
      <c r="H23" s="116"/>
      <c r="I23" s="112"/>
      <c r="J23" s="112"/>
      <c r="K23" s="299"/>
      <c r="L23" s="112"/>
      <c r="M23" s="299"/>
      <c r="N23" s="112"/>
      <c r="O23" s="114"/>
      <c r="P23" s="109"/>
    </row>
    <row r="24" spans="2:16" ht="12.75" customHeight="1">
      <c r="B24" s="106" t="s">
        <v>115</v>
      </c>
      <c r="C24" s="117">
        <v>0</v>
      </c>
      <c r="D24" s="117"/>
      <c r="E24" s="272">
        <v>0</v>
      </c>
      <c r="F24" s="117"/>
      <c r="G24" s="117">
        <v>0</v>
      </c>
      <c r="H24" s="117"/>
      <c r="I24" s="117">
        <v>11526</v>
      </c>
      <c r="J24" s="272"/>
      <c r="K24" s="299">
        <f>SUM(C24:J24)</f>
        <v>11526</v>
      </c>
      <c r="L24" s="272"/>
      <c r="M24" s="306">
        <v>58</v>
      </c>
      <c r="N24" s="272"/>
      <c r="O24" s="114">
        <f>+K24+M24</f>
        <v>11584</v>
      </c>
      <c r="P24" s="118"/>
    </row>
    <row r="25" spans="2:16" ht="12.75" customHeight="1">
      <c r="B25" s="106"/>
      <c r="C25" s="117"/>
      <c r="D25" s="117"/>
      <c r="E25" s="272"/>
      <c r="F25" s="117"/>
      <c r="G25" s="117"/>
      <c r="H25" s="117"/>
      <c r="I25" s="117"/>
      <c r="J25" s="272"/>
      <c r="K25" s="299"/>
      <c r="L25" s="272"/>
      <c r="M25" s="306"/>
      <c r="N25" s="272"/>
      <c r="O25" s="114"/>
      <c r="P25" s="118"/>
    </row>
    <row r="26" spans="2:16" ht="12.75" customHeight="1">
      <c r="B26" s="106" t="s">
        <v>336</v>
      </c>
      <c r="C26" s="117"/>
      <c r="D26" s="117"/>
      <c r="E26" s="272"/>
      <c r="F26" s="117"/>
      <c r="G26" s="117"/>
      <c r="H26" s="117"/>
      <c r="I26" s="117">
        <v>-4993</v>
      </c>
      <c r="J26" s="272"/>
      <c r="K26" s="299">
        <f>SUM(C26:J26)</f>
        <v>-4993</v>
      </c>
      <c r="L26" s="272"/>
      <c r="M26" s="306">
        <v>0</v>
      </c>
      <c r="N26" s="272"/>
      <c r="O26" s="114">
        <f>+K26+M26</f>
        <v>-4993</v>
      </c>
      <c r="P26" s="118"/>
    </row>
    <row r="27" spans="2:16" ht="12.75" customHeight="1">
      <c r="B27" s="106"/>
      <c r="C27" s="119"/>
      <c r="D27" s="119"/>
      <c r="E27" s="271"/>
      <c r="F27" s="119"/>
      <c r="G27" s="119"/>
      <c r="H27" s="119"/>
      <c r="I27" s="119"/>
      <c r="J27" s="271"/>
      <c r="K27" s="295"/>
      <c r="L27" s="271"/>
      <c r="M27" s="295"/>
      <c r="N27" s="271"/>
      <c r="O27" s="294"/>
      <c r="P27" s="118"/>
    </row>
    <row r="28" spans="2:16" ht="18" customHeight="1" thickBot="1">
      <c r="B28" s="136" t="s">
        <v>334</v>
      </c>
      <c r="C28" s="122">
        <f>SUM(C18:C27)</f>
        <v>115550</v>
      </c>
      <c r="D28" s="122"/>
      <c r="E28" s="122">
        <f>SUM(E18:E27)</f>
        <v>205</v>
      </c>
      <c r="F28" s="122"/>
      <c r="G28" s="122">
        <f>SUM(G18:G27)</f>
        <v>48234</v>
      </c>
      <c r="H28" s="122"/>
      <c r="I28" s="122">
        <f>SUM(I18:I27)</f>
        <v>27797</v>
      </c>
      <c r="J28" s="122"/>
      <c r="K28" s="300">
        <f>SUM(C28:J28)</f>
        <v>191786</v>
      </c>
      <c r="L28" s="122"/>
      <c r="M28" s="304">
        <f>SUM(M18:M27)</f>
        <v>445</v>
      </c>
      <c r="N28" s="122"/>
      <c r="O28" s="304">
        <f>+K28+M28</f>
        <v>192231</v>
      </c>
      <c r="P28" s="120"/>
    </row>
    <row r="29" spans="2:16" ht="12.75" customHeight="1">
      <c r="B29" s="106"/>
      <c r="C29" s="117"/>
      <c r="D29" s="117"/>
      <c r="E29" s="117"/>
      <c r="F29" s="117"/>
      <c r="G29" s="117"/>
      <c r="H29" s="117"/>
      <c r="I29" s="117"/>
      <c r="J29" s="117"/>
      <c r="K29" s="301"/>
      <c r="L29" s="117"/>
      <c r="M29" s="301"/>
      <c r="N29" s="117"/>
      <c r="O29" s="301"/>
      <c r="P29" s="120"/>
    </row>
    <row r="30" spans="2:16" ht="12.75" customHeight="1">
      <c r="B30" s="285"/>
      <c r="C30" s="123"/>
      <c r="D30" s="123"/>
      <c r="E30" s="123"/>
      <c r="F30" s="123"/>
      <c r="G30" s="123"/>
      <c r="H30" s="123"/>
      <c r="I30" s="123"/>
      <c r="J30" s="123"/>
      <c r="K30" s="302"/>
      <c r="L30" s="123"/>
      <c r="M30" s="302"/>
      <c r="N30" s="123"/>
      <c r="O30" s="302"/>
      <c r="P30" s="120"/>
    </row>
    <row r="31" spans="2:16" ht="12.75" customHeight="1">
      <c r="B31" s="106"/>
      <c r="C31" s="123"/>
      <c r="D31" s="123"/>
      <c r="E31" s="123"/>
      <c r="F31" s="123"/>
      <c r="G31" s="123"/>
      <c r="H31" s="123"/>
      <c r="I31" s="123"/>
      <c r="J31" s="123"/>
      <c r="K31" s="302"/>
      <c r="L31" s="123"/>
      <c r="M31" s="302"/>
      <c r="N31" s="123"/>
      <c r="O31" s="302"/>
      <c r="P31" s="120"/>
    </row>
    <row r="32" spans="2:16" ht="12.75" customHeight="1">
      <c r="B32" s="153" t="s">
        <v>311</v>
      </c>
      <c r="C32" s="123">
        <v>115882</v>
      </c>
      <c r="D32" s="123"/>
      <c r="E32" s="123">
        <v>165</v>
      </c>
      <c r="F32" s="123"/>
      <c r="G32" s="123">
        <v>48433</v>
      </c>
      <c r="H32" s="123"/>
      <c r="I32" s="123">
        <v>42266</v>
      </c>
      <c r="J32" s="123"/>
      <c r="K32" s="299">
        <f>SUM(C32:J32)</f>
        <v>206746</v>
      </c>
      <c r="L32" s="123"/>
      <c r="M32" s="302">
        <v>1724</v>
      </c>
      <c r="N32" s="123"/>
      <c r="O32" s="114">
        <f>+K32+M32</f>
        <v>208470</v>
      </c>
      <c r="P32" s="120"/>
    </row>
    <row r="33" spans="2:16" ht="12.75" customHeight="1">
      <c r="B33" s="153"/>
      <c r="C33" s="123"/>
      <c r="D33" s="123"/>
      <c r="E33" s="123"/>
      <c r="F33" s="123"/>
      <c r="G33" s="123"/>
      <c r="H33" s="123"/>
      <c r="I33" s="123"/>
      <c r="J33" s="123"/>
      <c r="K33" s="299"/>
      <c r="L33" s="123"/>
      <c r="M33" s="302"/>
      <c r="N33" s="123"/>
      <c r="O33" s="114"/>
      <c r="P33" s="120"/>
    </row>
    <row r="34" spans="1:15" s="296" customFormat="1" ht="12.75" customHeight="1">
      <c r="A34" s="285"/>
      <c r="B34" s="106" t="s">
        <v>315</v>
      </c>
      <c r="C34" s="309">
        <v>0</v>
      </c>
      <c r="D34" s="309"/>
      <c r="E34" s="309">
        <v>0</v>
      </c>
      <c r="F34" s="310"/>
      <c r="G34" s="309">
        <v>0</v>
      </c>
      <c r="H34" s="311"/>
      <c r="I34" s="312">
        <v>12433</v>
      </c>
      <c r="J34" s="272"/>
      <c r="K34" s="306">
        <f>SUM(C34:J34)</f>
        <v>12433</v>
      </c>
      <c r="L34" s="272"/>
      <c r="M34" s="306">
        <v>0</v>
      </c>
      <c r="N34" s="272"/>
      <c r="O34" s="313">
        <f>+K34+M34</f>
        <v>12433</v>
      </c>
    </row>
    <row r="35" spans="2:16" ht="12.75" customHeight="1">
      <c r="B35" s="106"/>
      <c r="C35" s="114"/>
      <c r="D35" s="114"/>
      <c r="E35" s="112"/>
      <c r="F35" s="113"/>
      <c r="G35" s="115"/>
      <c r="H35" s="110"/>
      <c r="I35" s="115"/>
      <c r="J35" s="112"/>
      <c r="K35" s="299"/>
      <c r="L35" s="112"/>
      <c r="M35" s="299"/>
      <c r="N35" s="112"/>
      <c r="O35" s="114"/>
      <c r="P35" s="109"/>
    </row>
    <row r="36" spans="2:16" ht="12.75" customHeight="1">
      <c r="B36" s="106" t="s">
        <v>151</v>
      </c>
      <c r="C36" s="110">
        <v>1361</v>
      </c>
      <c r="D36" s="112"/>
      <c r="E36" s="112">
        <v>0</v>
      </c>
      <c r="F36" s="116"/>
      <c r="G36" s="112">
        <v>817</v>
      </c>
      <c r="H36" s="116"/>
      <c r="I36" s="112">
        <v>0</v>
      </c>
      <c r="J36" s="112"/>
      <c r="K36" s="299">
        <f>SUM(C36:J36)</f>
        <v>2178</v>
      </c>
      <c r="L36" s="112"/>
      <c r="M36" s="299">
        <v>0</v>
      </c>
      <c r="N36" s="112"/>
      <c r="O36" s="114">
        <f>+K36+M36</f>
        <v>2178</v>
      </c>
      <c r="P36" s="109"/>
    </row>
    <row r="37" spans="2:16" ht="12.75" customHeight="1">
      <c r="B37" s="106"/>
      <c r="C37" s="112"/>
      <c r="D37" s="112"/>
      <c r="E37" s="112"/>
      <c r="F37" s="116"/>
      <c r="G37" s="112"/>
      <c r="H37" s="116"/>
      <c r="I37" s="112"/>
      <c r="J37" s="112"/>
      <c r="K37" s="299"/>
      <c r="L37" s="112"/>
      <c r="M37" s="299"/>
      <c r="N37" s="112"/>
      <c r="O37" s="299"/>
      <c r="P37" s="109"/>
    </row>
    <row r="38" spans="2:16" ht="12.75" customHeight="1">
      <c r="B38" s="106" t="s">
        <v>213</v>
      </c>
      <c r="C38" s="112">
        <v>0</v>
      </c>
      <c r="D38" s="112"/>
      <c r="E38" s="112">
        <v>-165</v>
      </c>
      <c r="F38" s="116"/>
      <c r="G38" s="112">
        <v>0</v>
      </c>
      <c r="H38" s="116"/>
      <c r="I38" s="112">
        <v>0</v>
      </c>
      <c r="J38" s="112"/>
      <c r="K38" s="299">
        <f>SUM(C38:J38)</f>
        <v>-165</v>
      </c>
      <c r="L38" s="112"/>
      <c r="M38" s="299">
        <v>0</v>
      </c>
      <c r="N38" s="112"/>
      <c r="O38" s="114">
        <f>+K38+M38</f>
        <v>-165</v>
      </c>
      <c r="P38" s="109"/>
    </row>
    <row r="39" spans="2:16" ht="12.75" customHeight="1">
      <c r="B39" s="106"/>
      <c r="C39" s="112"/>
      <c r="D39" s="112"/>
      <c r="E39" s="112"/>
      <c r="F39" s="116"/>
      <c r="G39" s="112"/>
      <c r="H39" s="116"/>
      <c r="I39" s="112"/>
      <c r="J39" s="112"/>
      <c r="K39" s="299"/>
      <c r="L39" s="112"/>
      <c r="M39" s="299"/>
      <c r="N39" s="112"/>
      <c r="O39" s="299"/>
      <c r="P39" s="109"/>
    </row>
    <row r="40" spans="2:16" ht="12.75" customHeight="1">
      <c r="B40" s="106" t="s">
        <v>115</v>
      </c>
      <c r="C40" s="117">
        <v>0</v>
      </c>
      <c r="D40" s="117"/>
      <c r="E40" s="112">
        <v>0</v>
      </c>
      <c r="F40" s="117"/>
      <c r="G40" s="117">
        <v>0</v>
      </c>
      <c r="H40" s="117"/>
      <c r="I40" s="117">
        <f>+'P&amp;L'!F37</f>
        <v>10947</v>
      </c>
      <c r="J40" s="112"/>
      <c r="K40" s="299">
        <f>SUM(C40:J40)</f>
        <v>10947</v>
      </c>
      <c r="L40" s="112"/>
      <c r="M40" s="299">
        <f>+'P&amp;L'!F38</f>
        <v>79</v>
      </c>
      <c r="N40" s="112"/>
      <c r="O40" s="114">
        <f>+K40+M40</f>
        <v>11026</v>
      </c>
      <c r="P40" s="118"/>
    </row>
    <row r="41" spans="2:16" ht="12.75" customHeight="1">
      <c r="B41" s="106"/>
      <c r="C41" s="117"/>
      <c r="D41" s="117"/>
      <c r="E41" s="112"/>
      <c r="F41" s="117"/>
      <c r="G41" s="117"/>
      <c r="H41" s="117"/>
      <c r="I41" s="117"/>
      <c r="J41" s="112"/>
      <c r="K41" s="299"/>
      <c r="L41" s="112"/>
      <c r="M41" s="299"/>
      <c r="N41" s="112"/>
      <c r="O41" s="114"/>
      <c r="P41" s="118"/>
    </row>
    <row r="42" spans="2:16" ht="12.75" customHeight="1">
      <c r="B42" s="106" t="s">
        <v>336</v>
      </c>
      <c r="C42" s="117">
        <v>0</v>
      </c>
      <c r="D42" s="117"/>
      <c r="E42" s="112">
        <v>0</v>
      </c>
      <c r="F42" s="117"/>
      <c r="G42" s="117">
        <v>0</v>
      </c>
      <c r="H42" s="117"/>
      <c r="I42" s="117">
        <v>-5135</v>
      </c>
      <c r="J42" s="112"/>
      <c r="K42" s="299">
        <f>SUM(C42:J42)</f>
        <v>-5135</v>
      </c>
      <c r="L42" s="112"/>
      <c r="M42" s="299"/>
      <c r="N42" s="112"/>
      <c r="O42" s="114">
        <f>+K42+M42</f>
        <v>-5135</v>
      </c>
      <c r="P42" s="118"/>
    </row>
    <row r="43" spans="2:16" ht="12.75" customHeight="1">
      <c r="B43" s="106"/>
      <c r="C43" s="119"/>
      <c r="D43" s="119"/>
      <c r="E43" s="119"/>
      <c r="F43" s="119"/>
      <c r="G43" s="119"/>
      <c r="H43" s="119"/>
      <c r="I43" s="119"/>
      <c r="J43" s="119"/>
      <c r="K43" s="303"/>
      <c r="L43" s="119"/>
      <c r="M43" s="303"/>
      <c r="N43" s="119"/>
      <c r="O43" s="303"/>
      <c r="P43" s="120"/>
    </row>
    <row r="44" spans="2:16" ht="18" customHeight="1" thickBot="1">
      <c r="B44" s="136" t="s">
        <v>335</v>
      </c>
      <c r="C44" s="122">
        <f>SUM(C32:C43)</f>
        <v>117243</v>
      </c>
      <c r="D44" s="122"/>
      <c r="E44" s="122">
        <f>SUM(E32:E43)</f>
        <v>0</v>
      </c>
      <c r="F44" s="122"/>
      <c r="G44" s="122">
        <f>SUM(G32:G43)</f>
        <v>49250</v>
      </c>
      <c r="H44" s="122"/>
      <c r="I44" s="122">
        <f>SUM(I32:I43)</f>
        <v>60511</v>
      </c>
      <c r="J44" s="122"/>
      <c r="K44" s="304">
        <f>SUM(K32:K43)</f>
        <v>227004</v>
      </c>
      <c r="L44" s="122"/>
      <c r="M44" s="304">
        <f>SUM(M32:M43)</f>
        <v>1803</v>
      </c>
      <c r="N44" s="122"/>
      <c r="O44" s="304">
        <f>SUM(O32:O43)</f>
        <v>228807</v>
      </c>
      <c r="P44" s="120"/>
    </row>
    <row r="45" spans="2:16" ht="12.75" customHeight="1">
      <c r="B45" s="106"/>
      <c r="C45" s="117"/>
      <c r="D45" s="117"/>
      <c r="E45" s="117"/>
      <c r="F45" s="117"/>
      <c r="G45" s="117"/>
      <c r="H45" s="117"/>
      <c r="I45" s="117"/>
      <c r="J45" s="117"/>
      <c r="K45" s="301"/>
      <c r="L45" s="117"/>
      <c r="M45" s="301"/>
      <c r="N45" s="117"/>
      <c r="O45" s="301"/>
      <c r="P45" s="120"/>
    </row>
    <row r="46" spans="2:16" ht="12.75" customHeight="1">
      <c r="B46" s="270"/>
      <c r="C46" s="117"/>
      <c r="D46" s="117"/>
      <c r="E46" s="117"/>
      <c r="F46" s="117"/>
      <c r="G46" s="117"/>
      <c r="H46" s="117"/>
      <c r="I46" s="117"/>
      <c r="J46" s="117"/>
      <c r="K46" s="301"/>
      <c r="L46" s="117"/>
      <c r="M46" s="301"/>
      <c r="N46" s="117"/>
      <c r="O46" s="301"/>
      <c r="P46" s="120"/>
    </row>
    <row r="47" spans="2:16" ht="12.75" customHeight="1">
      <c r="B47" s="15"/>
      <c r="C47" s="117"/>
      <c r="D47" s="117"/>
      <c r="E47" s="117"/>
      <c r="F47" s="117"/>
      <c r="G47" s="117"/>
      <c r="H47" s="117"/>
      <c r="I47" s="117"/>
      <c r="J47" s="117"/>
      <c r="K47" s="301"/>
      <c r="L47" s="117"/>
      <c r="M47" s="301"/>
      <c r="N47" s="117"/>
      <c r="O47" s="301"/>
      <c r="P47" s="120"/>
    </row>
    <row r="48" spans="2:16" ht="12.75" customHeight="1">
      <c r="B48" s="15"/>
      <c r="C48" s="117"/>
      <c r="D48" s="117"/>
      <c r="E48" s="117"/>
      <c r="F48" s="117"/>
      <c r="G48" s="117"/>
      <c r="H48" s="117"/>
      <c r="I48" s="117"/>
      <c r="J48" s="117"/>
      <c r="K48" s="301"/>
      <c r="L48" s="117"/>
      <c r="M48" s="301"/>
      <c r="N48" s="117"/>
      <c r="O48" s="301"/>
      <c r="P48" s="120"/>
    </row>
    <row r="49" spans="2:16" ht="12.75" customHeight="1">
      <c r="B49" s="106"/>
      <c r="C49" s="123"/>
      <c r="D49" s="123"/>
      <c r="E49" s="123"/>
      <c r="F49" s="123"/>
      <c r="G49" s="123"/>
      <c r="H49" s="123"/>
      <c r="I49" s="123"/>
      <c r="J49" s="123"/>
      <c r="K49" s="302"/>
      <c r="L49" s="123"/>
      <c r="M49" s="302"/>
      <c r="N49" s="123"/>
      <c r="O49" s="302"/>
      <c r="P49" s="120"/>
    </row>
    <row r="50" spans="2:16" ht="13.5" customHeight="1">
      <c r="B50" s="324" t="s">
        <v>287</v>
      </c>
      <c r="C50" s="338"/>
      <c r="D50" s="338"/>
      <c r="E50" s="338"/>
      <c r="F50" s="338"/>
      <c r="G50" s="338"/>
      <c r="H50" s="338"/>
      <c r="I50" s="338"/>
      <c r="J50" s="338"/>
      <c r="K50" s="338"/>
      <c r="L50" s="338"/>
      <c r="M50" s="338"/>
      <c r="N50" s="338"/>
      <c r="O50" s="338"/>
      <c r="P50" s="120"/>
    </row>
    <row r="51" spans="2:16" ht="13.5" customHeight="1">
      <c r="B51" s="338"/>
      <c r="C51" s="338"/>
      <c r="D51" s="338"/>
      <c r="E51" s="338"/>
      <c r="F51" s="338"/>
      <c r="G51" s="338"/>
      <c r="H51" s="338"/>
      <c r="I51" s="338"/>
      <c r="J51" s="338"/>
      <c r="K51" s="338"/>
      <c r="L51" s="338"/>
      <c r="M51" s="338"/>
      <c r="N51" s="338"/>
      <c r="O51" s="338"/>
      <c r="P51" s="109"/>
    </row>
    <row r="52" spans="2:16" ht="15">
      <c r="B52" s="124"/>
      <c r="C52" s="106"/>
      <c r="D52" s="106"/>
      <c r="E52" s="106"/>
      <c r="F52" s="106"/>
      <c r="G52" s="106"/>
      <c r="H52" s="106"/>
      <c r="I52" s="106"/>
      <c r="J52" s="106"/>
      <c r="K52" s="153"/>
      <c r="L52" s="106"/>
      <c r="M52" s="153"/>
      <c r="N52" s="106"/>
      <c r="O52" s="153"/>
      <c r="P52" s="109"/>
    </row>
    <row r="53" spans="2:16" ht="15">
      <c r="B53" s="124"/>
      <c r="C53" s="106"/>
      <c r="D53" s="106"/>
      <c r="E53" s="106"/>
      <c r="F53" s="106"/>
      <c r="G53" s="106"/>
      <c r="H53" s="106"/>
      <c r="I53" s="106"/>
      <c r="J53" s="106"/>
      <c r="K53" s="153"/>
      <c r="L53" s="106"/>
      <c r="M53" s="153"/>
      <c r="N53" s="106"/>
      <c r="O53" s="153"/>
      <c r="P53" s="109"/>
    </row>
    <row r="54" spans="2:16" ht="15">
      <c r="B54" s="124"/>
      <c r="C54" s="106"/>
      <c r="D54" s="106"/>
      <c r="E54" s="106"/>
      <c r="F54" s="106"/>
      <c r="G54" s="106"/>
      <c r="H54" s="106"/>
      <c r="I54" s="106"/>
      <c r="J54" s="106"/>
      <c r="K54" s="153"/>
      <c r="L54" s="106"/>
      <c r="M54" s="153"/>
      <c r="N54" s="106"/>
      <c r="O54" s="153"/>
      <c r="P54" s="109"/>
    </row>
    <row r="55" spans="2:16" ht="9.75" customHeight="1">
      <c r="B55" s="124"/>
      <c r="C55" s="106"/>
      <c r="D55" s="106"/>
      <c r="E55" s="106"/>
      <c r="F55" s="106"/>
      <c r="G55" s="106"/>
      <c r="H55" s="106"/>
      <c r="I55" s="106"/>
      <c r="J55" s="106"/>
      <c r="K55" s="153"/>
      <c r="L55" s="106"/>
      <c r="M55" s="153"/>
      <c r="N55" s="106"/>
      <c r="O55" s="153"/>
      <c r="P55" s="109"/>
    </row>
    <row r="56" spans="2:16" ht="15">
      <c r="B56" s="124"/>
      <c r="C56" s="106"/>
      <c r="D56" s="106"/>
      <c r="E56" s="106"/>
      <c r="F56" s="106"/>
      <c r="G56" s="106"/>
      <c r="H56" s="106"/>
      <c r="I56" s="106"/>
      <c r="J56" s="106"/>
      <c r="K56" s="153"/>
      <c r="L56" s="106"/>
      <c r="M56" s="153"/>
      <c r="N56" s="106"/>
      <c r="O56" s="153"/>
      <c r="P56" s="109"/>
    </row>
    <row r="57" spans="2:16" ht="9.75" customHeight="1">
      <c r="B57" s="124"/>
      <c r="C57" s="106"/>
      <c r="D57" s="106"/>
      <c r="E57" s="106"/>
      <c r="F57" s="106"/>
      <c r="G57" s="106"/>
      <c r="H57" s="106"/>
      <c r="I57" s="106"/>
      <c r="J57" s="106"/>
      <c r="K57" s="153"/>
      <c r="L57" s="106"/>
      <c r="M57" s="153"/>
      <c r="N57" s="106"/>
      <c r="O57" s="153"/>
      <c r="P57" s="109"/>
    </row>
    <row r="58" spans="2:16" ht="15">
      <c r="B58" s="124"/>
      <c r="C58" s="106"/>
      <c r="D58" s="106"/>
      <c r="E58" s="106"/>
      <c r="F58" s="106"/>
      <c r="G58" s="106"/>
      <c r="H58" s="106"/>
      <c r="I58" s="106"/>
      <c r="J58" s="106"/>
      <c r="K58" s="153"/>
      <c r="L58" s="106"/>
      <c r="M58" s="153"/>
      <c r="N58" s="106"/>
      <c r="O58" s="153"/>
      <c r="P58" s="109"/>
    </row>
    <row r="59" spans="2:16" ht="9.75" customHeight="1">
      <c r="B59" s="124"/>
      <c r="C59" s="106"/>
      <c r="D59" s="106"/>
      <c r="E59" s="106"/>
      <c r="F59" s="106"/>
      <c r="G59" s="106"/>
      <c r="H59" s="106"/>
      <c r="I59" s="106"/>
      <c r="J59" s="106"/>
      <c r="K59" s="153"/>
      <c r="L59" s="106"/>
      <c r="M59" s="153"/>
      <c r="N59" s="106"/>
      <c r="O59" s="153"/>
      <c r="P59" s="109"/>
    </row>
    <row r="60" spans="2:16" ht="15">
      <c r="B60" s="124"/>
      <c r="C60" s="106"/>
      <c r="D60" s="106"/>
      <c r="E60" s="106"/>
      <c r="F60" s="106"/>
      <c r="G60" s="106"/>
      <c r="H60" s="106"/>
      <c r="I60" s="106"/>
      <c r="J60" s="106"/>
      <c r="K60" s="153"/>
      <c r="L60" s="106"/>
      <c r="M60" s="153"/>
      <c r="N60" s="106"/>
      <c r="O60" s="153"/>
      <c r="P60" s="109"/>
    </row>
    <row r="61" spans="2:16" ht="9.75" customHeight="1">
      <c r="B61" s="124"/>
      <c r="C61" s="106"/>
      <c r="D61" s="106"/>
      <c r="E61" s="106"/>
      <c r="F61" s="106"/>
      <c r="G61" s="106"/>
      <c r="H61" s="106"/>
      <c r="I61" s="106"/>
      <c r="J61" s="106"/>
      <c r="K61" s="153"/>
      <c r="L61" s="106"/>
      <c r="M61" s="153"/>
      <c r="N61" s="106"/>
      <c r="O61" s="153"/>
      <c r="P61" s="109"/>
    </row>
    <row r="62" spans="2:16" ht="15">
      <c r="B62" s="124"/>
      <c r="C62" s="106"/>
      <c r="D62" s="106"/>
      <c r="E62" s="106"/>
      <c r="F62" s="106"/>
      <c r="G62" s="106"/>
      <c r="H62" s="106"/>
      <c r="I62" s="106"/>
      <c r="J62" s="106"/>
      <c r="K62" s="153"/>
      <c r="L62" s="106"/>
      <c r="M62" s="153"/>
      <c r="N62" s="106"/>
      <c r="O62" s="153"/>
      <c r="P62" s="109"/>
    </row>
    <row r="63" spans="2:16" ht="9.75" customHeight="1">
      <c r="B63" s="124"/>
      <c r="C63" s="106"/>
      <c r="D63" s="106"/>
      <c r="E63" s="106"/>
      <c r="F63" s="106"/>
      <c r="G63" s="106"/>
      <c r="H63" s="106"/>
      <c r="I63" s="106"/>
      <c r="J63" s="106"/>
      <c r="K63" s="153"/>
      <c r="L63" s="106"/>
      <c r="M63" s="153"/>
      <c r="N63" s="106"/>
      <c r="O63" s="153"/>
      <c r="P63" s="109"/>
    </row>
    <row r="64" spans="2:16" ht="15">
      <c r="B64" s="124"/>
      <c r="C64" s="106"/>
      <c r="D64" s="106"/>
      <c r="E64" s="106"/>
      <c r="F64" s="106"/>
      <c r="G64" s="106"/>
      <c r="H64" s="106"/>
      <c r="I64" s="106"/>
      <c r="J64" s="106"/>
      <c r="K64" s="153"/>
      <c r="L64" s="106"/>
      <c r="M64" s="153"/>
      <c r="N64" s="106"/>
      <c r="O64" s="153"/>
      <c r="P64" s="109"/>
    </row>
    <row r="65" spans="2:16" ht="9.75" customHeight="1">
      <c r="B65" s="124"/>
      <c r="C65" s="106"/>
      <c r="D65" s="106"/>
      <c r="E65" s="106"/>
      <c r="F65" s="106"/>
      <c r="G65" s="106"/>
      <c r="H65" s="106"/>
      <c r="I65" s="106"/>
      <c r="J65" s="106"/>
      <c r="K65" s="153"/>
      <c r="L65" s="106"/>
      <c r="M65" s="153"/>
      <c r="N65" s="106"/>
      <c r="O65" s="153"/>
      <c r="P65" s="109"/>
    </row>
    <row r="66" spans="2:16" ht="15">
      <c r="B66" s="124"/>
      <c r="C66" s="106"/>
      <c r="D66" s="106"/>
      <c r="E66" s="106"/>
      <c r="F66" s="106"/>
      <c r="G66" s="106"/>
      <c r="H66" s="106"/>
      <c r="I66" s="106"/>
      <c r="J66" s="106"/>
      <c r="K66" s="153"/>
      <c r="L66" s="106"/>
      <c r="M66" s="153"/>
      <c r="N66" s="106"/>
      <c r="O66" s="153"/>
      <c r="P66" s="109"/>
    </row>
    <row r="67" spans="2:16" ht="9.75" customHeight="1">
      <c r="B67" s="124"/>
      <c r="C67" s="106"/>
      <c r="D67" s="106"/>
      <c r="E67" s="106"/>
      <c r="F67" s="106"/>
      <c r="G67" s="106"/>
      <c r="H67" s="106"/>
      <c r="I67" s="106"/>
      <c r="J67" s="106"/>
      <c r="K67" s="153"/>
      <c r="L67" s="106"/>
      <c r="M67" s="153"/>
      <c r="N67" s="106"/>
      <c r="O67" s="153"/>
      <c r="P67" s="109"/>
    </row>
    <row r="68" spans="2:16" ht="15">
      <c r="B68" s="124"/>
      <c r="C68" s="106"/>
      <c r="D68" s="106"/>
      <c r="E68" s="106"/>
      <c r="F68" s="106"/>
      <c r="G68" s="106"/>
      <c r="H68" s="106"/>
      <c r="I68" s="106"/>
      <c r="J68" s="106"/>
      <c r="K68" s="153"/>
      <c r="L68" s="106"/>
      <c r="M68" s="153"/>
      <c r="N68" s="106"/>
      <c r="O68" s="153"/>
      <c r="P68" s="109"/>
    </row>
    <row r="69" spans="2:16" ht="9.75" customHeight="1">
      <c r="B69" s="124"/>
      <c r="C69" s="106"/>
      <c r="D69" s="106"/>
      <c r="E69" s="106"/>
      <c r="F69" s="106"/>
      <c r="G69" s="106"/>
      <c r="H69" s="106"/>
      <c r="I69" s="106"/>
      <c r="J69" s="106"/>
      <c r="K69" s="153"/>
      <c r="L69" s="106"/>
      <c r="M69" s="153"/>
      <c r="N69" s="106"/>
      <c r="O69" s="153"/>
      <c r="P69" s="109"/>
    </row>
    <row r="70" spans="2:16" ht="15">
      <c r="B70" s="124"/>
      <c r="C70" s="106"/>
      <c r="D70" s="106"/>
      <c r="E70" s="106"/>
      <c r="F70" s="106"/>
      <c r="G70" s="106"/>
      <c r="H70" s="106"/>
      <c r="I70" s="106"/>
      <c r="J70" s="106"/>
      <c r="K70" s="153"/>
      <c r="L70" s="106"/>
      <c r="M70" s="153"/>
      <c r="N70" s="106"/>
      <c r="O70" s="153"/>
      <c r="P70" s="109"/>
    </row>
    <row r="71" spans="2:16" ht="15">
      <c r="B71" s="124"/>
      <c r="C71" s="106"/>
      <c r="D71" s="106"/>
      <c r="E71" s="106"/>
      <c r="F71" s="106"/>
      <c r="G71" s="106"/>
      <c r="H71" s="106"/>
      <c r="I71" s="106"/>
      <c r="J71" s="106"/>
      <c r="K71" s="153"/>
      <c r="L71" s="106"/>
      <c r="M71" s="153"/>
      <c r="N71" s="106"/>
      <c r="O71" s="153"/>
      <c r="P71" s="109"/>
    </row>
    <row r="72" spans="2:15" ht="15">
      <c r="B72" s="106"/>
      <c r="C72" s="124"/>
      <c r="D72" s="124"/>
      <c r="E72" s="124"/>
      <c r="F72" s="124"/>
      <c r="G72" s="124"/>
      <c r="H72" s="124"/>
      <c r="I72" s="124"/>
      <c r="J72" s="124"/>
      <c r="K72" s="108"/>
      <c r="L72" s="124"/>
      <c r="M72" s="108"/>
      <c r="N72" s="124"/>
      <c r="O72" s="108"/>
    </row>
    <row r="73" spans="2:15" ht="15">
      <c r="B73" s="106"/>
      <c r="C73" s="124"/>
      <c r="D73" s="124"/>
      <c r="E73" s="124"/>
      <c r="F73" s="124"/>
      <c r="G73" s="124"/>
      <c r="H73" s="124"/>
      <c r="I73" s="124"/>
      <c r="J73" s="124"/>
      <c r="K73" s="108"/>
      <c r="L73" s="124"/>
      <c r="M73" s="108"/>
      <c r="N73" s="124"/>
      <c r="O73" s="108"/>
    </row>
    <row r="74" spans="2:15" ht="15">
      <c r="B74" s="106"/>
      <c r="C74" s="124"/>
      <c r="D74" s="124"/>
      <c r="E74" s="124"/>
      <c r="F74" s="124"/>
      <c r="G74" s="124"/>
      <c r="H74" s="124"/>
      <c r="I74" s="124"/>
      <c r="J74" s="124"/>
      <c r="K74" s="108"/>
      <c r="L74" s="124"/>
      <c r="M74" s="108"/>
      <c r="N74" s="124"/>
      <c r="O74" s="108"/>
    </row>
    <row r="75" spans="2:15" ht="15">
      <c r="B75" s="106"/>
      <c r="C75" s="124"/>
      <c r="D75" s="124"/>
      <c r="E75" s="124"/>
      <c r="F75" s="124"/>
      <c r="G75" s="124"/>
      <c r="H75" s="124"/>
      <c r="I75" s="124"/>
      <c r="J75" s="124"/>
      <c r="K75" s="108"/>
      <c r="L75" s="124"/>
      <c r="M75" s="108"/>
      <c r="N75" s="124"/>
      <c r="O75" s="108"/>
    </row>
    <row r="76" spans="2:15" ht="15">
      <c r="B76" s="106"/>
      <c r="C76" s="124"/>
      <c r="D76" s="124"/>
      <c r="E76" s="124"/>
      <c r="F76" s="124"/>
      <c r="G76" s="124"/>
      <c r="H76" s="124"/>
      <c r="I76" s="124"/>
      <c r="J76" s="124"/>
      <c r="K76" s="108"/>
      <c r="L76" s="124"/>
      <c r="M76" s="108"/>
      <c r="N76" s="124"/>
      <c r="O76" s="108"/>
    </row>
    <row r="145" ht="9" customHeight="1">
      <c r="B145" s="285"/>
    </row>
    <row r="146" ht="6" customHeight="1"/>
  </sheetData>
  <mergeCells count="1">
    <mergeCell ref="B50:O51"/>
  </mergeCells>
  <printOptions/>
  <pageMargins left="1" right="0" top="0.29" bottom="0.26" header="0.29" footer="0.41"/>
  <pageSetup fitToHeight="1" fitToWidth="1" horizontalDpi="600" verticalDpi="600" orientation="landscape" paperSize="9" scale="72" r:id="rId2"/>
  <headerFooter alignWithMargins="0">
    <oddFooter>&amp;C11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PYT Jewel &amp; 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PYT Jewel &amp; Time</dc:creator>
  <cp:keywords/>
  <dc:description/>
  <cp:lastModifiedBy> USER</cp:lastModifiedBy>
  <cp:lastPrinted>2007-03-19T06:04:39Z</cp:lastPrinted>
  <dcterms:created xsi:type="dcterms:W3CDTF">2003-10-30T07:33:29Z</dcterms:created>
  <dcterms:modified xsi:type="dcterms:W3CDTF">2007-03-24T00:31:37Z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1403013804</vt:i4>
  </property>
  <property fmtid="{D5CDD505-2E9C-101B-9397-08002B2CF9AE}" pid="3" name="_EmailSubject">
    <vt:lpwstr>PKHB -Q2 2007 ANNOUNCEMENT-ADMENDED</vt:lpwstr>
  </property>
  <property fmtid="{D5CDD505-2E9C-101B-9397-08002B2CF9AE}" pid="4" name="_AuthorEmail">
    <vt:lpwstr>shkoh@pohkong.com.my</vt:lpwstr>
  </property>
  <property fmtid="{D5CDD505-2E9C-101B-9397-08002B2CF9AE}" pid="5" name="_AuthorEmailDisplayName">
    <vt:lpwstr>shkoh</vt:lpwstr>
  </property>
  <property fmtid="{D5CDD505-2E9C-101B-9397-08002B2CF9AE}" pid="6" name="_ReviewingToolsShownOnce">
    <vt:lpwstr/>
  </property>
</Properties>
</file>